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№2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<sst xmlns="http://schemas.openxmlformats.org/spreadsheetml/2006/main" count="134" uniqueCount="125">
  <si>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</si>
  <si>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</si>
  <si>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</si>
  <si>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</si>
  <si>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</si>
  <si>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</si>
  <si>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</si>
  <si>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</si>
  <si>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</si>
  <si>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Код рядка</t>
  </si>
  <si>
    <t>Затверджено на звітний рік</t>
  </si>
  <si>
    <t>Залишок на початок звітного року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</si>
  <si>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</si>
  <si>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</si>
  <si>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</si>
  <si>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</si>
  <si>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</si>
  <si>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</si>
  <si>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030</t>
  </si>
  <si>
    <t>040</t>
  </si>
  <si>
    <t>050</t>
  </si>
  <si>
    <t>060</t>
  </si>
  <si>
    <t>070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</si>
  <si>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</si>
  <si>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</si>
  <si>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</si>
  <si>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</si>
  <si>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</si>
  <si>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</si>
  <si>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</si>
  <si>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</si>
  <si>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</si>
  <si>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</si>
  <si>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</si>
  <si>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</si>
  <si>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</si>
  <si>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</si>
  <si>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</si>
  <si>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</si>
  <si>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</si>
  <si>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</si>
  <si>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</si>
  <si>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</si>
  <si>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</si>
  <si>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</si>
  <si>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</si>
  <si>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</si>
  <si>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</si>
  <si>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</si>
  <si>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</si>
  <si>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</si>
  <si>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</si>
  <si>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</si>
  <si>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</si>
  <si>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</si>
  <si>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</si>
  <si>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</si>
  <si>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</si>
  <si>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</si>
  <si>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</si>
  <si>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</si>
  <si>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</si>
  <si>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</si>
  <si>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</si>
  <si>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</si>
  <si>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</si>
  <si>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</si>
  <si>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</si>
  <si>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</si>
  <si>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</si>
  <si>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</si>
  <si>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</si>
  <si>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</si>
  <si>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</si>
  <si>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</si>
  <si>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</si>
  <si>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</si>
  <si>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</si>
  <si>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</si>
  <si>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</si>
  <si>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</si>
  <si>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</si>
  <si>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</si>
  <si>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</si>
  <si>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</si>
  <si>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</si>
  <si>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</si>
  <si>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</si>
  <si>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КЕКВ та/або ККК</t>
  </si>
  <si>
    <t>Надійшло коштів за звітний період (рік)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</si>
  <si>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</si>
  <si>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</si>
  <si>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</si>
  <si>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</si>
  <si>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</si>
  <si>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</si>
  <si>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</si>
  <si>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</si>
  <si>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</si>
  <si>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</si>
  <si>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</si>
  <si>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</si>
  <si>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</si>
  <si>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</si>
  <si>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</si>
  <si>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</si>
  <si>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 xml:space="preserve">  Оплата природного газу та інших комунальних послуг</t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</si>
  <si>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</si>
  <si>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</si>
  <si>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</si>
  <si>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</si>
  <si>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</si>
  <si>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</si>
  <si>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</si>
  <si>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</si>
  <si>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</si>
  <si>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</si>
  <si>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</si>
  <si>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</si>
  <si>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</si>
  <si>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</si>
  <si>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</si>
  <si>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</si>
  <si>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Телязька  ЗШ І-ІІ ступенів</t>
  </si>
  <si>
    <t>За  І квартал 2019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</si>
</sst>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5" fillId="21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6" fillId="3" borderId="0" applyNumberFormat="0" applyBorder="0" applyAlignment="0" applyProtection="0"/>
    <xf numFmtId="0" fontId="1" fillId="22" borderId="8" applyNumberFormat="0" applyFont="0" applyAlignment="0" applyProtection="0"/>
    <xf numFmtId="0" fontId="1" fillId="22" borderId="8" applyNumberFormat="0" applyFont="0" applyAlignment="0" applyProtection="0"/>
    <xf numFmtId="0" fontId="4" fillId="21" borderId="9" applyNumberFormat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 horizontal="center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7" fillId="0" borderId="11" xfId="56" applyFont="1" applyBorder="1" applyAlignment="1">
      <alignment horizontal="center" wrapText="1"/>
      <protection/>
    </xf>
    <xf numFmtId="0" fontId="25" fillId="0" borderId="0" xfId="56" applyFont="1" applyBorder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5" fillId="0" borderId="0" xfId="56" applyFont="1">
      <alignment/>
      <protection/>
    </xf>
    <xf numFmtId="49" fontId="25" fillId="24" borderId="10" xfId="56" applyNumberFormat="1" applyFont="1" applyFill="1" applyBorder="1" applyAlignment="1" applyProtection="1">
      <alignment horizontal="center" wrapText="1"/>
      <protection/>
    </xf>
    <xf numFmtId="0" fontId="33" fillId="0" borderId="0" xfId="56" applyFont="1" applyBorder="1" applyAlignment="1">
      <alignment vertical="top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vertical="top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29" fillId="0" borderId="12" xfId="56" applyFont="1" applyBorder="1" applyAlignment="1">
      <alignment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49" fontId="29" fillId="0" borderId="12" xfId="56" applyNumberFormat="1" applyFont="1" applyBorder="1" applyAlignment="1">
      <alignment horizontal="center" vertical="center" wrapText="1"/>
      <protection/>
    </xf>
    <xf numFmtId="212" fontId="29" fillId="24" borderId="12" xfId="56" applyNumberFormat="1" applyFont="1" applyFill="1" applyBorder="1" applyAlignment="1" applyProtection="1">
      <alignment horizontal="right" vertical="center" wrapText="1"/>
      <protection/>
    </xf>
    <xf numFmtId="212" fontId="29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212" fontId="24" fillId="0" borderId="12" xfId="56" applyNumberFormat="1" applyFont="1" applyBorder="1" applyAlignment="1" applyProtection="1">
      <alignment horizontal="right" vertical="center" wrapText="1"/>
      <protection/>
    </xf>
    <xf numFmtId="0" fontId="29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2" fillId="0" borderId="12" xfId="56" applyFont="1" applyBorder="1" applyAlignment="1">
      <alignment horizontal="justify" vertical="center" wrapText="1"/>
      <protection/>
    </xf>
    <xf numFmtId="0" fontId="22" fillId="0" borderId="12" xfId="56" applyFont="1" applyBorder="1" applyAlignment="1">
      <alignment vertical="center" wrapText="1"/>
      <protection/>
    </xf>
    <xf numFmtId="0" fontId="31" fillId="0" borderId="12" xfId="56" applyFont="1" applyBorder="1" applyAlignment="1">
      <alignment vertical="center" wrapText="1"/>
      <protection/>
    </xf>
    <xf numFmtId="0" fontId="32" fillId="0" borderId="12" xfId="56" applyFont="1" applyBorder="1" applyAlignment="1">
      <alignment vertical="center" wrapText="1"/>
      <protection/>
    </xf>
    <xf numFmtId="212" fontId="29" fillId="24" borderId="12" xfId="56" applyNumberFormat="1" applyFont="1" applyFill="1" applyBorder="1" applyAlignment="1" applyProtection="1">
      <alignment horizontal="right" vertical="center"/>
      <protection locked="0"/>
    </xf>
    <xf numFmtId="212" fontId="29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29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38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29" fillId="0" borderId="13" xfId="56" applyFont="1" applyBorder="1" applyAlignment="1">
      <alignment vertical="center" wrapText="1"/>
      <protection/>
    </xf>
    <xf numFmtId="0" fontId="29" fillId="0" borderId="13" xfId="56" applyFont="1" applyBorder="1" applyAlignment="1">
      <alignment horizontal="right" vertical="center" wrapText="1"/>
      <protection/>
    </xf>
    <xf numFmtId="2" fontId="26" fillId="24" borderId="14" xfId="56" applyNumberFormat="1" applyFont="1" applyFill="1" applyBorder="1" applyAlignment="1" applyProtection="1">
      <alignment horizontal="right" vertical="center"/>
      <protection/>
    </xf>
    <xf numFmtId="2" fontId="26" fillId="24" borderId="13" xfId="56" applyNumberFormat="1" applyFont="1" applyFill="1" applyBorder="1" applyAlignment="1" applyProtection="1">
      <alignment horizontal="right" vertical="center"/>
      <protection/>
    </xf>
    <xf numFmtId="2" fontId="25" fillId="0" borderId="13" xfId="56" applyNumberFormat="1" applyFont="1" applyBorder="1" applyAlignment="1">
      <alignment horizontal="right" vertical="center" wrapText="1"/>
      <protection/>
    </xf>
    <xf numFmtId="0" fontId="24" fillId="0" borderId="11" xfId="56" applyFont="1" applyBorder="1" applyAlignment="1">
      <alignment vertical="center" wrapText="1"/>
      <protection/>
    </xf>
    <xf numFmtId="0" fontId="24" fillId="0" borderId="11" xfId="56" applyFont="1" applyBorder="1" applyAlignment="1">
      <alignment horizontal="right" vertical="center" wrapText="1"/>
      <protection/>
    </xf>
    <xf numFmtId="2" fontId="24" fillId="24" borderId="15" xfId="56" applyNumberFormat="1" applyFont="1" applyFill="1" applyBorder="1" applyAlignment="1" applyProtection="1">
      <alignment horizontal="right" vertical="center"/>
      <protection locked="0"/>
    </xf>
    <xf numFmtId="2" fontId="24" fillId="24" borderId="11" xfId="56" applyNumberFormat="1" applyFont="1" applyFill="1" applyBorder="1" applyAlignment="1" applyProtection="1">
      <alignment horizontal="right" vertical="center"/>
      <protection/>
    </xf>
    <xf numFmtId="2" fontId="24" fillId="0" borderId="11" xfId="56" applyNumberFormat="1" applyFont="1" applyBorder="1" applyAlignment="1">
      <alignment horizontal="right" vertical="center" wrapText="1"/>
      <protection/>
    </xf>
    <xf numFmtId="0" fontId="34" fillId="0" borderId="11" xfId="56" applyFont="1" applyBorder="1" applyAlignment="1">
      <alignment vertical="center" wrapText="1"/>
      <protection/>
    </xf>
    <xf numFmtId="2" fontId="24" fillId="24" borderId="15" xfId="56" applyNumberFormat="1" applyFont="1" applyFill="1" applyBorder="1" applyAlignment="1" applyProtection="1">
      <alignment horizontal="right" vertical="center"/>
      <protection/>
    </xf>
    <xf numFmtId="0" fontId="29" fillId="0" borderId="11" xfId="56" applyFont="1" applyBorder="1" applyAlignment="1">
      <alignment vertical="center" wrapText="1"/>
      <protection/>
    </xf>
    <xf numFmtId="0" fontId="29" fillId="0" borderId="11" xfId="56" applyFont="1" applyBorder="1" applyAlignment="1">
      <alignment horizontal="right" vertical="center" wrapText="1"/>
      <protection/>
    </xf>
    <xf numFmtId="2" fontId="26" fillId="24" borderId="15" xfId="56" applyNumberFormat="1" applyFont="1" applyFill="1" applyBorder="1" applyAlignment="1" applyProtection="1">
      <alignment horizontal="right" vertical="center"/>
      <protection/>
    </xf>
    <xf numFmtId="2" fontId="26" fillId="24" borderId="15" xfId="56" applyNumberFormat="1" applyFont="1" applyFill="1" applyBorder="1" applyAlignment="1" applyProtection="1">
      <alignment horizontal="right" vertical="center"/>
      <protection locked="0"/>
    </xf>
    <xf numFmtId="2" fontId="25" fillId="0" borderId="11" xfId="56" applyNumberFormat="1" applyFont="1" applyBorder="1" applyAlignment="1">
      <alignment horizontal="right" vertical="center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right" vertical="center" wrapText="1"/>
      <protection/>
    </xf>
    <xf numFmtId="2" fontId="25" fillId="24" borderId="15" xfId="56" applyNumberFormat="1" applyFont="1" applyFill="1" applyBorder="1" applyAlignment="1" applyProtection="1">
      <alignment horizontal="right" vertical="center"/>
      <protection/>
    </xf>
    <xf numFmtId="2" fontId="25" fillId="24" borderId="11" xfId="56" applyNumberFormat="1" applyFont="1" applyFill="1" applyBorder="1" applyAlignment="1" applyProtection="1">
      <alignment horizontal="right" vertical="center"/>
      <protection/>
    </xf>
    <xf numFmtId="2" fontId="26" fillId="24" borderId="11" xfId="56" applyNumberFormat="1" applyFont="1" applyFill="1" applyBorder="1" applyAlignment="1" applyProtection="1">
      <alignment horizontal="right" vertical="center"/>
      <protection locked="0"/>
    </xf>
    <xf numFmtId="2" fontId="26" fillId="24" borderId="11" xfId="56" applyNumberFormat="1" applyFont="1" applyFill="1" applyBorder="1" applyAlignment="1" applyProtection="1">
      <alignment horizontal="right" vertical="center"/>
      <protection/>
    </xf>
    <xf numFmtId="2" fontId="26" fillId="0" borderId="11" xfId="56" applyNumberFormat="1" applyFont="1" applyBorder="1" applyAlignment="1">
      <alignment horizontal="right" vertical="center" wrapText="1"/>
      <protection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right" vertical="center" wrapText="1"/>
      <protection/>
    </xf>
    <xf numFmtId="2" fontId="25" fillId="24" borderId="11" xfId="56" applyNumberFormat="1" applyFont="1" applyFill="1" applyBorder="1" applyAlignment="1" applyProtection="1">
      <alignment horizontal="right" vertical="center"/>
      <protection locked="0"/>
    </xf>
    <xf numFmtId="2" fontId="24" fillId="0" borderId="11" xfId="56" applyNumberFormat="1" applyFont="1" applyBorder="1" applyAlignment="1" applyProtection="1">
      <alignment horizontal="right" vertical="center"/>
      <protection/>
    </xf>
    <xf numFmtId="2" fontId="24" fillId="0" borderId="11" xfId="56" applyNumberFormat="1" applyFont="1" applyBorder="1" applyAlignment="1" applyProtection="1">
      <alignment horizontal="right" vertical="center" wrapText="1"/>
      <protection/>
    </xf>
    <xf numFmtId="0" fontId="1" fillId="0" borderId="0" xfId="56">
      <alignment/>
      <protection/>
    </xf>
    <xf numFmtId="0" fontId="1" fillId="24" borderId="0" xfId="56" applyFill="1">
      <alignment/>
      <protection/>
    </xf>
    <xf numFmtId="0" fontId="35" fillId="0" borderId="0" xfId="56" applyFont="1">
      <alignment/>
      <protection/>
    </xf>
    <xf numFmtId="0" fontId="21" fillId="0" borderId="0" xfId="56" applyFont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0" fontId="1" fillId="0" borderId="0" xfId="56" applyAlignment="1">
      <alignment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6" applyFont="1" applyFill="1" applyBorder="1" applyAlignment="1">
      <alignment/>
      <protection/>
    </xf>
    <xf numFmtId="0" fontId="24" fillId="24" borderId="0" xfId="56" applyFont="1" applyFill="1">
      <alignment/>
      <protection/>
    </xf>
    <xf numFmtId="0" fontId="26" fillId="24" borderId="0" xfId="56" applyFont="1" applyFill="1" applyBorder="1" applyAlignment="1">
      <alignment horizontal="center" wrapText="1"/>
      <protection/>
    </xf>
    <xf numFmtId="0" fontId="26" fillId="24" borderId="0" xfId="56" applyFont="1" applyFill="1" applyBorder="1" applyAlignment="1">
      <alignment horizontal="center" vertical="top" wrapText="1"/>
      <protection/>
    </xf>
    <xf numFmtId="0" fontId="21" fillId="24" borderId="0" xfId="56" applyFont="1" applyFill="1">
      <alignment/>
      <protection/>
    </xf>
    <xf numFmtId="0" fontId="29" fillId="24" borderId="12" xfId="56" applyFont="1" applyFill="1" applyBorder="1" applyAlignment="1">
      <alignment vertical="center" wrapText="1"/>
      <protection/>
    </xf>
    <xf numFmtId="0" fontId="29" fillId="24" borderId="12" xfId="56" applyFont="1" applyFill="1" applyBorder="1" applyAlignment="1">
      <alignment horizontal="center" vertical="center" wrapText="1"/>
      <protection/>
    </xf>
    <xf numFmtId="0" fontId="29" fillId="24" borderId="12" xfId="56" applyFont="1" applyFill="1" applyBorder="1" applyAlignment="1">
      <alignment horizontal="justify" vertical="center" wrapText="1"/>
      <protection/>
    </xf>
    <xf numFmtId="2" fontId="24" fillId="0" borderId="0" xfId="56" applyNumberFormat="1" applyFont="1">
      <alignment/>
      <protection/>
    </xf>
    <xf numFmtId="0" fontId="23" fillId="0" borderId="0" xfId="56" applyFont="1" applyBorder="1" applyAlignment="1">
      <alignment/>
      <protection/>
    </xf>
    <xf numFmtId="0" fontId="26" fillId="0" borderId="0" xfId="56" applyFont="1" applyBorder="1" applyAlignment="1">
      <alignment horizontal="center" wrapText="1"/>
      <protection/>
    </xf>
    <xf numFmtId="0" fontId="26" fillId="0" borderId="0" xfId="56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6" applyNumberFormat="1" applyFont="1" applyFill="1" applyBorder="1" applyAlignment="1" applyProtection="1">
      <alignment wrapText="1"/>
      <protection locked="0"/>
    </xf>
    <xf numFmtId="49" fontId="25" fillId="0" borderId="10" xfId="56" applyNumberFormat="1" applyFont="1" applyFill="1" applyBorder="1" applyAlignment="1" applyProtection="1">
      <alignment horizontal="center" wrapText="1"/>
      <protection/>
    </xf>
    <xf numFmtId="49" fontId="25" fillId="0" borderId="10" xfId="56" applyNumberFormat="1" applyFont="1" applyFill="1" applyBorder="1" applyAlignment="1" applyProtection="1">
      <alignment horizontal="center" wrapText="1"/>
      <protection locked="0"/>
    </xf>
    <xf numFmtId="0" fontId="28" fillId="0" borderId="16" xfId="55" applyFont="1" applyBorder="1" applyAlignment="1">
      <alignment horizontal="left" wrapText="1"/>
      <protection/>
    </xf>
    <xf numFmtId="0" fontId="23" fillId="0" borderId="0" xfId="56" applyFont="1" applyAlignment="1">
      <alignment horizontal="center"/>
      <protection/>
    </xf>
    <xf numFmtId="0" fontId="28" fillId="0" borderId="16" xfId="56" applyFont="1" applyBorder="1" applyAlignment="1">
      <alignment horizontal="center" wrapText="1"/>
      <protection/>
    </xf>
    <xf numFmtId="0" fontId="28" fillId="0" borderId="10" xfId="56" applyFont="1" applyBorder="1" applyAlignment="1">
      <alignment horizontal="center"/>
      <protection/>
    </xf>
    <xf numFmtId="0" fontId="25" fillId="0" borderId="0" xfId="56" applyFont="1" applyAlignment="1">
      <alignment horizontal="left" wrapText="1"/>
      <protection/>
    </xf>
    <xf numFmtId="0" fontId="22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right"/>
      <protection/>
    </xf>
    <xf numFmtId="0" fontId="26" fillId="0" borderId="10" xfId="56" applyFont="1" applyBorder="1" applyAlignment="1">
      <alignment horizontal="center" wrapText="1"/>
      <protection/>
    </xf>
    <xf numFmtId="0" fontId="26" fillId="0" borderId="16" xfId="56" applyFont="1" applyBorder="1" applyAlignment="1">
      <alignment horizontal="center" vertical="top" wrapText="1"/>
      <protection/>
    </xf>
    <xf numFmtId="0" fontId="26" fillId="0" borderId="16" xfId="56" applyFont="1" applyBorder="1" applyAlignment="1">
      <alignment horizontal="center" wrapText="1"/>
      <protection/>
    </xf>
    <xf numFmtId="0" fontId="21" fillId="0" borderId="10" xfId="56" applyFont="1" applyBorder="1" applyAlignment="1">
      <alignment horizontal="left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top" wrapText="1"/>
      <protection/>
    </xf>
    <xf numFmtId="0" fontId="22" fillId="0" borderId="12" xfId="56" applyFont="1" applyBorder="1" applyAlignment="1">
      <alignment horizontal="center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36" fillId="0" borderId="17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5" fillId="0" borderId="10" xfId="56" applyFont="1" applyBorder="1" applyAlignment="1">
      <alignment horizontal="center"/>
      <protection/>
    </xf>
    <xf numFmtId="0" fontId="28" fillId="0" borderId="15" xfId="55" applyFont="1" applyBorder="1" applyAlignment="1">
      <alignment horizontal="left" wrapText="1"/>
      <protection/>
    </xf>
    <xf numFmtId="0" fontId="35" fillId="24" borderId="10" xfId="56" applyFont="1" applyFill="1" applyBorder="1" applyAlignment="1">
      <alignment horizontal="center"/>
      <protection/>
    </xf>
    <xf numFmtId="0" fontId="25" fillId="0" borderId="0" xfId="56" applyFont="1" applyBorder="1" applyAlignment="1">
      <alignment horizontal="left" vertical="top" wrapText="1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_rik2017 по школах ф.4.1" xfId="55"/>
    <cellStyle name="Обычный_ZV_rik2017v1.2" xfId="56"/>
    <cellStyle name="Followed Hyperlink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ool\Downloads\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</sheetNames>
    <sheetDataSet>
      <sheetData sheetId="43">
        <row r="3">
          <cell r="C3">
            <v>1690570</v>
          </cell>
          <cell r="E3">
            <v>17661.27</v>
          </cell>
          <cell r="U3">
            <v>369850.16</v>
          </cell>
          <cell r="AK3">
            <v>0</v>
          </cell>
          <cell r="BA3">
            <v>0</v>
          </cell>
          <cell r="BQ3">
            <v>0</v>
          </cell>
        </row>
        <row r="4">
          <cell r="C4">
            <v>371930</v>
          </cell>
          <cell r="E4">
            <v>3885.48</v>
          </cell>
          <cell r="U4">
            <v>80938.69</v>
          </cell>
          <cell r="AK4">
            <v>0</v>
          </cell>
          <cell r="BA4">
            <v>0</v>
          </cell>
          <cell r="BQ4">
            <v>0</v>
          </cell>
        </row>
        <row r="6">
          <cell r="T6">
            <v>365966.8</v>
          </cell>
          <cell r="U6">
            <v>80084.36</v>
          </cell>
        </row>
        <row r="58">
          <cell r="C58">
            <v>169960</v>
          </cell>
          <cell r="E58">
            <v>0</v>
          </cell>
          <cell r="U58">
            <v>23302.09</v>
          </cell>
          <cell r="AK58">
            <v>0</v>
          </cell>
          <cell r="BA58">
            <v>0</v>
          </cell>
          <cell r="BQ58">
            <v>0</v>
          </cell>
        </row>
        <row r="59">
          <cell r="U59">
            <v>21589.37</v>
          </cell>
        </row>
        <row r="60">
          <cell r="C60">
            <v>1380</v>
          </cell>
          <cell r="E60">
            <v>0</v>
          </cell>
          <cell r="U60">
            <v>0</v>
          </cell>
          <cell r="AK60">
            <v>0</v>
          </cell>
          <cell r="BA60">
            <v>0</v>
          </cell>
          <cell r="BQ60">
            <v>0</v>
          </cell>
        </row>
        <row r="63">
          <cell r="C63">
            <v>23150</v>
          </cell>
          <cell r="E63">
            <v>0</v>
          </cell>
          <cell r="U63">
            <v>2217.36</v>
          </cell>
          <cell r="AK63">
            <v>0</v>
          </cell>
          <cell r="BA63">
            <v>0</v>
          </cell>
          <cell r="BQ63">
            <v>0</v>
          </cell>
        </row>
        <row r="64">
          <cell r="U64">
            <v>2217.36</v>
          </cell>
        </row>
        <row r="115">
          <cell r="C115">
            <v>34940</v>
          </cell>
          <cell r="E115">
            <v>-1030</v>
          </cell>
          <cell r="U115">
            <v>748.9019999999999</v>
          </cell>
          <cell r="AK115">
            <v>0</v>
          </cell>
          <cell r="BA115">
            <v>0</v>
          </cell>
          <cell r="BQ115">
            <v>0</v>
          </cell>
        </row>
        <row r="116">
          <cell r="U116">
            <v>36.771999999999935</v>
          </cell>
        </row>
        <row r="118">
          <cell r="C118">
            <v>5840</v>
          </cell>
          <cell r="E118">
            <v>0</v>
          </cell>
          <cell r="U118">
            <v>60</v>
          </cell>
          <cell r="AK118">
            <v>0</v>
          </cell>
          <cell r="BA118">
            <v>0</v>
          </cell>
          <cell r="BQ118">
            <v>0</v>
          </cell>
        </row>
        <row r="119">
          <cell r="U119">
            <v>60</v>
          </cell>
        </row>
        <row r="121">
          <cell r="E121">
            <v>0</v>
          </cell>
          <cell r="U121">
            <v>0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0</v>
          </cell>
        </row>
        <row r="123">
          <cell r="E123">
            <v>0</v>
          </cell>
          <cell r="U123">
            <v>0</v>
          </cell>
          <cell r="AK123">
            <v>0</v>
          </cell>
          <cell r="BA123">
            <v>0</v>
          </cell>
          <cell r="BQ123">
            <v>0</v>
          </cell>
        </row>
        <row r="124">
          <cell r="U124">
            <v>0</v>
          </cell>
        </row>
        <row r="125">
          <cell r="C125">
            <v>16070</v>
          </cell>
          <cell r="E125">
            <v>0</v>
          </cell>
          <cell r="U125">
            <v>5269.18</v>
          </cell>
          <cell r="AK125">
            <v>0</v>
          </cell>
          <cell r="BA125">
            <v>0</v>
          </cell>
          <cell r="BQ125">
            <v>0</v>
          </cell>
        </row>
        <row r="126">
          <cell r="U126">
            <v>5269.18</v>
          </cell>
        </row>
        <row r="127">
          <cell r="C127">
            <v>121290</v>
          </cell>
          <cell r="E127">
            <v>0</v>
          </cell>
          <cell r="U127">
            <v>40998.6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19383.53</v>
          </cell>
        </row>
        <row r="129">
          <cell r="E129">
            <v>1030</v>
          </cell>
          <cell r="U129">
            <v>201.98000000000002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201.98000000000002</v>
          </cell>
        </row>
        <row r="137">
          <cell r="C137">
            <v>190</v>
          </cell>
          <cell r="E137">
            <v>0</v>
          </cell>
          <cell r="U137">
            <v>0</v>
          </cell>
          <cell r="AK137">
            <v>0</v>
          </cell>
          <cell r="BA137">
            <v>0</v>
          </cell>
          <cell r="BQ137">
            <v>0</v>
          </cell>
        </row>
        <row r="138">
          <cell r="U138">
            <v>0</v>
          </cell>
        </row>
        <row r="139">
          <cell r="C139">
            <v>0</v>
          </cell>
          <cell r="E139">
            <v>0</v>
          </cell>
          <cell r="U139">
            <v>0</v>
          </cell>
          <cell r="AK139">
            <v>0</v>
          </cell>
          <cell r="BA139">
            <v>0</v>
          </cell>
          <cell r="BQ139">
            <v>0</v>
          </cell>
        </row>
        <row r="145">
          <cell r="C145">
            <v>200</v>
          </cell>
          <cell r="E145">
            <v>0</v>
          </cell>
          <cell r="U145">
            <v>44.89</v>
          </cell>
          <cell r="AK145">
            <v>0</v>
          </cell>
          <cell r="BA145">
            <v>0</v>
          </cell>
          <cell r="BQ145">
            <v>0</v>
          </cell>
        </row>
        <row r="146">
          <cell r="U146">
            <v>44.89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85" zoomScaleNormal="85" zoomScalePageLayoutView="0" workbookViewId="0" topLeftCell="A1">
      <selection activeCell="D13" sqref="D13:D15"/>
    </sheetView>
  </sheetViews>
  <sheetFormatPr defaultColWidth="9.140625" defaultRowHeight="12.75"/>
  <cols>
    <col min="1" max="1" width="66.00390625" style="83" customWidth="1"/>
    <col min="2" max="2" width="5.28125" style="83" customWidth="1"/>
    <col min="3" max="3" width="4.421875" style="83" customWidth="1"/>
    <col min="4" max="4" width="11.7109375" style="83" customWidth="1"/>
    <col min="5" max="5" width="11.8515625" style="83" customWidth="1"/>
    <col min="6" max="6" width="9.8515625" style="83" customWidth="1"/>
    <col min="7" max="10" width="12.57421875" style="83" hidden="1" customWidth="1"/>
    <col min="11" max="11" width="12.57421875" style="83" customWidth="1"/>
    <col min="12" max="15" width="12.57421875" style="84" hidden="1" customWidth="1"/>
    <col min="16" max="16" width="12.7109375" style="83" customWidth="1"/>
    <col min="17" max="17" width="12.28125" style="83" hidden="1" customWidth="1"/>
    <col min="18" max="18" width="11.421875" style="83" customWidth="1"/>
    <col min="19" max="21" width="9.140625" style="83" customWidth="1"/>
    <col min="22" max="22" width="10.140625" style="83" customWidth="1"/>
    <col min="23" max="16384" width="9.140625" style="83" customWidth="1"/>
  </cols>
  <sheetData>
    <row r="1" spans="7:19" s="1" customFormat="1" ht="15" customHeight="1">
      <c r="G1" s="111" t="s">
        <v>94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2"/>
    </row>
    <row r="2" spans="7:19" s="1" customFormat="1" ht="36.75" customHeight="1"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2"/>
    </row>
    <row r="3" spans="7:19" s="1" customFormat="1" ht="0.75" customHeight="1"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2"/>
    </row>
    <row r="4" spans="1:22" s="1" customFormat="1" ht="1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"/>
      <c r="T4" s="3"/>
      <c r="U4" s="3"/>
      <c r="V4" s="3"/>
    </row>
    <row r="5" spans="1:22" s="1" customFormat="1" ht="15">
      <c r="A5" s="112" t="s">
        <v>107</v>
      </c>
      <c r="B5" s="112"/>
      <c r="C5" s="112"/>
      <c r="D5" s="112"/>
      <c r="E5" s="112"/>
      <c r="F5" s="112"/>
      <c r="G5" s="4" t="s">
        <v>108</v>
      </c>
      <c r="H5" s="99"/>
      <c r="I5" s="99"/>
      <c r="J5" s="99"/>
      <c r="K5" s="99"/>
      <c r="L5" s="90"/>
      <c r="M5" s="90"/>
      <c r="N5" s="90"/>
      <c r="O5" s="90"/>
      <c r="P5" s="3" t="s">
        <v>109</v>
      </c>
      <c r="Q5" s="3"/>
      <c r="R5" s="3"/>
      <c r="S5" s="3"/>
      <c r="T5" s="3"/>
      <c r="U5" s="3"/>
      <c r="V5" s="3"/>
    </row>
    <row r="6" spans="1:18" s="1" customFormat="1" ht="15">
      <c r="A6" s="107" t="s">
        <v>124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2:18" s="5" customFormat="1" ht="9" customHeight="1">
      <c r="L7" s="91"/>
      <c r="M7" s="91"/>
      <c r="N7" s="91"/>
      <c r="O7" s="91"/>
      <c r="R7" s="6" t="s">
        <v>1</v>
      </c>
    </row>
    <row r="8" spans="12:18" s="5" customFormat="1" ht="6.75" customHeight="1" hidden="1">
      <c r="L8" s="91"/>
      <c r="M8" s="91"/>
      <c r="N8" s="91"/>
      <c r="O8" s="91"/>
      <c r="R8" s="7"/>
    </row>
    <row r="9" spans="1:20" s="5" customFormat="1" ht="12">
      <c r="A9" s="8" t="s">
        <v>2</v>
      </c>
      <c r="B9" s="113" t="s">
        <v>102</v>
      </c>
      <c r="C9" s="113"/>
      <c r="D9" s="113"/>
      <c r="E9" s="113"/>
      <c r="F9" s="113"/>
      <c r="G9" s="113"/>
      <c r="H9" s="100"/>
      <c r="I9" s="100"/>
      <c r="J9" s="100"/>
      <c r="K9" s="100"/>
      <c r="L9" s="92"/>
      <c r="M9" s="92"/>
      <c r="N9" s="92"/>
      <c r="O9" s="92"/>
      <c r="P9" s="9" t="s">
        <v>95</v>
      </c>
      <c r="R9" s="10">
        <v>41829167</v>
      </c>
      <c r="S9" s="11"/>
      <c r="T9" s="12"/>
    </row>
    <row r="10" spans="1:20" s="5" customFormat="1" ht="11.25" customHeight="1">
      <c r="A10" s="13" t="s">
        <v>3</v>
      </c>
      <c r="B10" s="114" t="s">
        <v>110</v>
      </c>
      <c r="C10" s="114"/>
      <c r="D10" s="114"/>
      <c r="E10" s="114"/>
      <c r="F10" s="114"/>
      <c r="G10" s="114"/>
      <c r="H10" s="101"/>
      <c r="I10" s="101"/>
      <c r="J10" s="101"/>
      <c r="K10" s="101"/>
      <c r="L10" s="93"/>
      <c r="M10" s="93"/>
      <c r="N10" s="93"/>
      <c r="O10" s="93"/>
      <c r="P10" s="5" t="s">
        <v>96</v>
      </c>
      <c r="R10" s="14"/>
      <c r="S10" s="11"/>
      <c r="T10" s="13"/>
    </row>
    <row r="11" spans="1:20" s="5" customFormat="1" ht="11.25" customHeight="1">
      <c r="A11" s="15" t="s">
        <v>97</v>
      </c>
      <c r="B11" s="115" t="s">
        <v>111</v>
      </c>
      <c r="C11" s="115"/>
      <c r="D11" s="115"/>
      <c r="E11" s="115"/>
      <c r="F11" s="115"/>
      <c r="G11" s="115"/>
      <c r="H11" s="100"/>
      <c r="I11" s="100"/>
      <c r="J11" s="100"/>
      <c r="K11" s="100"/>
      <c r="L11" s="92"/>
      <c r="M11" s="92"/>
      <c r="N11" s="92"/>
      <c r="O11" s="92"/>
      <c r="P11" s="5" t="s">
        <v>98</v>
      </c>
      <c r="R11" s="14"/>
      <c r="S11" s="11"/>
      <c r="T11" s="13"/>
    </row>
    <row r="12" spans="1:20" s="5" customFormat="1" ht="12" customHeight="1">
      <c r="A12" s="110" t="s">
        <v>83</v>
      </c>
      <c r="B12" s="110"/>
      <c r="C12" s="110"/>
      <c r="D12" s="16"/>
      <c r="E12" s="108" t="s">
        <v>109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S12" s="17"/>
      <c r="T12" s="12"/>
    </row>
    <row r="13" spans="1:20" s="5" customFormat="1" ht="11.25">
      <c r="A13" s="110" t="s">
        <v>4</v>
      </c>
      <c r="B13" s="110"/>
      <c r="C13" s="110"/>
      <c r="D13" s="103"/>
      <c r="E13" s="109" t="s">
        <v>109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"/>
      <c r="T13" s="12"/>
    </row>
    <row r="14" spans="1:20" s="5" customFormat="1" ht="11.25">
      <c r="A14" s="110" t="s">
        <v>5</v>
      </c>
      <c r="B14" s="110"/>
      <c r="C14" s="110"/>
      <c r="D14" s="104" t="s">
        <v>103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"/>
      <c r="T14" s="12"/>
    </row>
    <row r="15" spans="1:21" s="5" customFormat="1" ht="33.75" customHeight="1">
      <c r="A15" s="110" t="s">
        <v>6</v>
      </c>
      <c r="B15" s="110"/>
      <c r="C15" s="110"/>
      <c r="D15" s="105"/>
      <c r="E15" s="106" t="s">
        <v>123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24"/>
      <c r="S15" s="102"/>
      <c r="T15" s="102"/>
      <c r="U15" s="102"/>
    </row>
    <row r="16" spans="1:15" s="5" customFormat="1" ht="11.25">
      <c r="A16" s="18" t="s">
        <v>122</v>
      </c>
      <c r="L16" s="91"/>
      <c r="M16" s="91"/>
      <c r="N16" s="91"/>
      <c r="O16" s="91"/>
    </row>
    <row r="17" spans="1:15" s="5" customFormat="1" ht="11.25">
      <c r="A17" s="18" t="s">
        <v>7</v>
      </c>
      <c r="L17" s="91"/>
      <c r="M17" s="91"/>
      <c r="N17" s="91"/>
      <c r="O17" s="91"/>
    </row>
    <row r="18" spans="1:20" s="5" customFormat="1" ht="3" customHeight="1" thickBo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18" s="5" customFormat="1" ht="11.25" customHeight="1" thickBot="1" thickTop="1">
      <c r="A19" s="120" t="s">
        <v>8</v>
      </c>
      <c r="B19" s="118" t="s">
        <v>88</v>
      </c>
      <c r="C19" s="120" t="s">
        <v>9</v>
      </c>
      <c r="D19" s="118" t="s">
        <v>10</v>
      </c>
      <c r="E19" s="118" t="s">
        <v>90</v>
      </c>
      <c r="F19" s="119" t="s">
        <v>11</v>
      </c>
      <c r="G19" s="119" t="s">
        <v>118</v>
      </c>
      <c r="H19" s="119" t="s">
        <v>119</v>
      </c>
      <c r="I19" s="119" t="s">
        <v>120</v>
      </c>
      <c r="J19" s="119" t="s">
        <v>121</v>
      </c>
      <c r="K19" s="119" t="s">
        <v>89</v>
      </c>
      <c r="L19" s="119" t="s">
        <v>114</v>
      </c>
      <c r="M19" s="119" t="s">
        <v>115</v>
      </c>
      <c r="N19" s="119" t="s">
        <v>116</v>
      </c>
      <c r="O19" s="119" t="s">
        <v>117</v>
      </c>
      <c r="P19" s="119" t="s">
        <v>12</v>
      </c>
      <c r="Q19" s="119" t="s">
        <v>13</v>
      </c>
      <c r="R19" s="118" t="s">
        <v>14</v>
      </c>
    </row>
    <row r="20" spans="1:18" s="5" customFormat="1" ht="14.25" customHeight="1" thickBot="1" thickTop="1">
      <c r="A20" s="120"/>
      <c r="B20" s="118"/>
      <c r="C20" s="120"/>
      <c r="D20" s="118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8"/>
    </row>
    <row r="21" spans="1:18" s="5" customFormat="1" ht="34.5" customHeight="1" thickBot="1" thickTop="1">
      <c r="A21" s="120"/>
      <c r="B21" s="118"/>
      <c r="C21" s="120"/>
      <c r="D21" s="118"/>
      <c r="E21" s="118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8"/>
    </row>
    <row r="22" spans="1:18" s="5" customFormat="1" ht="12.75" thickBot="1" thickTop="1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/>
      <c r="I22" s="20"/>
      <c r="J22" s="20"/>
      <c r="K22" s="20"/>
      <c r="L22" s="20"/>
      <c r="M22" s="20"/>
      <c r="N22" s="20"/>
      <c r="O22" s="20"/>
      <c r="P22" s="20">
        <v>8</v>
      </c>
      <c r="Q22" s="20">
        <v>9</v>
      </c>
      <c r="R22" s="20">
        <v>9</v>
      </c>
    </row>
    <row r="23" spans="1:18" s="5" customFormat="1" ht="12.75" thickBot="1" thickTop="1">
      <c r="A23" s="21" t="s">
        <v>91</v>
      </c>
      <c r="B23" s="21" t="s">
        <v>15</v>
      </c>
      <c r="C23" s="22" t="s">
        <v>16</v>
      </c>
      <c r="D23" s="23">
        <f>D24+D59+D79+D84+D87</f>
        <v>2457066.75</v>
      </c>
      <c r="E23" s="23">
        <f>E26+E29+E32+E33+E37+E45+E46+E86+E54</f>
        <v>0</v>
      </c>
      <c r="F23" s="23">
        <f aca="true" t="shared" si="0" ref="F23:R23">F24+F59+F79+F84+F87</f>
        <v>0</v>
      </c>
      <c r="G23" s="23">
        <f t="shared" si="0"/>
        <v>523631.85199999996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523631.85199999996</v>
      </c>
      <c r="L23" s="23">
        <f t="shared" si="0"/>
        <v>494854.24199999997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494854.24199999997</v>
      </c>
      <c r="Q23" s="23">
        <f t="shared" si="0"/>
        <v>0</v>
      </c>
      <c r="R23" s="23">
        <f t="shared" si="0"/>
        <v>28777.60999999999</v>
      </c>
    </row>
    <row r="24" spans="1:18" s="5" customFormat="1" ht="23.25" thickBot="1" thickTop="1">
      <c r="A24" s="19" t="s">
        <v>99</v>
      </c>
      <c r="B24" s="21">
        <v>2000</v>
      </c>
      <c r="C24" s="22" t="s">
        <v>17</v>
      </c>
      <c r="D24" s="23">
        <f>D25+D30+D47+D50+D54+D58</f>
        <v>2457066.75</v>
      </c>
      <c r="E24" s="23">
        <v>0</v>
      </c>
      <c r="F24" s="23">
        <f aca="true" t="shared" si="1" ref="F24:R24">F25+F30+F47+F50+F54+F58</f>
        <v>0</v>
      </c>
      <c r="G24" s="23">
        <f t="shared" si="1"/>
        <v>523631.85199999996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523631.85199999996</v>
      </c>
      <c r="L24" s="23">
        <f t="shared" si="1"/>
        <v>494854.24199999997</v>
      </c>
      <c r="M24" s="23">
        <f t="shared" si="1"/>
        <v>0</v>
      </c>
      <c r="N24" s="23">
        <f t="shared" si="1"/>
        <v>0</v>
      </c>
      <c r="O24" s="23">
        <f t="shared" si="1"/>
        <v>0</v>
      </c>
      <c r="P24" s="23">
        <f t="shared" si="1"/>
        <v>494854.24199999997</v>
      </c>
      <c r="Q24" s="23">
        <f t="shared" si="1"/>
        <v>0</v>
      </c>
      <c r="R24" s="23">
        <f t="shared" si="1"/>
        <v>28777.60999999999</v>
      </c>
    </row>
    <row r="25" spans="1:18" s="5" customFormat="1" ht="12.75" thickBot="1" thickTop="1">
      <c r="A25" s="24" t="s">
        <v>24</v>
      </c>
      <c r="B25" s="21">
        <v>2100</v>
      </c>
      <c r="C25" s="22" t="s">
        <v>18</v>
      </c>
      <c r="D25" s="23">
        <f>D26+D29</f>
        <v>2084046.75</v>
      </c>
      <c r="E25" s="23">
        <v>0</v>
      </c>
      <c r="F25" s="23">
        <f aca="true" t="shared" si="2" ref="F25:R25">F26+F29</f>
        <v>0</v>
      </c>
      <c r="G25" s="23">
        <f t="shared" si="2"/>
        <v>450788.85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450788.85</v>
      </c>
      <c r="L25" s="23">
        <f t="shared" si="2"/>
        <v>446051.16</v>
      </c>
      <c r="M25" s="23">
        <f t="shared" si="2"/>
        <v>0</v>
      </c>
      <c r="N25" s="23">
        <f t="shared" si="2"/>
        <v>0</v>
      </c>
      <c r="O25" s="23">
        <f t="shared" si="2"/>
        <v>0</v>
      </c>
      <c r="P25" s="23">
        <f t="shared" si="2"/>
        <v>446051.16</v>
      </c>
      <c r="Q25" s="23">
        <f t="shared" si="2"/>
        <v>0</v>
      </c>
      <c r="R25" s="23">
        <f t="shared" si="2"/>
        <v>4737.689999999988</v>
      </c>
    </row>
    <row r="26" spans="1:18" s="5" customFormat="1" ht="12.75" thickBot="1" thickTop="1">
      <c r="A26" s="25" t="s">
        <v>26</v>
      </c>
      <c r="B26" s="26">
        <v>2110</v>
      </c>
      <c r="C26" s="27" t="s">
        <v>19</v>
      </c>
      <c r="D26" s="28">
        <f>SUM(D27:D28)</f>
        <v>1708231.27</v>
      </c>
      <c r="E26" s="29"/>
      <c r="F26" s="28">
        <f>SUM(F27:F28)</f>
        <v>0</v>
      </c>
      <c r="G26" s="28">
        <f>SUM(G27:G28)</f>
        <v>369850.16</v>
      </c>
      <c r="H26" s="28"/>
      <c r="I26" s="28"/>
      <c r="J26" s="28"/>
      <c r="K26" s="23">
        <f aca="true" t="shared" si="3" ref="K26:K35">G26+H26+I26+J26</f>
        <v>369850.16</v>
      </c>
      <c r="L26" s="28">
        <f aca="true" t="shared" si="4" ref="L26:R26">SUM(L27:L28)</f>
        <v>365966.8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4"/>
        <v>365966.8</v>
      </c>
      <c r="Q26" s="28">
        <f t="shared" si="4"/>
        <v>0</v>
      </c>
      <c r="R26" s="28">
        <f t="shared" si="4"/>
        <v>3883.359999999986</v>
      </c>
    </row>
    <row r="27" spans="1:19" s="5" customFormat="1" ht="12.75" thickBot="1" thickTop="1">
      <c r="A27" s="30" t="s">
        <v>27</v>
      </c>
      <c r="B27" s="19">
        <v>2111</v>
      </c>
      <c r="C27" s="31" t="s">
        <v>20</v>
      </c>
      <c r="D27" s="32">
        <f>'[1]Теляж'!$C$3+'[1]Теляж'!$E$3</f>
        <v>1708231.27</v>
      </c>
      <c r="E27" s="33">
        <v>0</v>
      </c>
      <c r="F27" s="32">
        <v>0</v>
      </c>
      <c r="G27" s="32">
        <f>'[1]Теляж'!$U$3</f>
        <v>369850.16</v>
      </c>
      <c r="H27" s="32">
        <f>'[1]Теляж'!$AK$3</f>
        <v>0</v>
      </c>
      <c r="I27" s="32">
        <f>'[1]Теляж'!$BA$3</f>
        <v>0</v>
      </c>
      <c r="J27" s="32">
        <f>'[1]Теляж'!$BQ$3</f>
        <v>0</v>
      </c>
      <c r="K27" s="23">
        <f t="shared" si="3"/>
        <v>369850.16</v>
      </c>
      <c r="L27" s="32">
        <f>'[1]Теляж'!$T$6</f>
        <v>365966.8</v>
      </c>
      <c r="M27" s="32"/>
      <c r="N27" s="32"/>
      <c r="O27" s="32"/>
      <c r="P27" s="29">
        <f>L27+M27+N27+O27</f>
        <v>365966.8</v>
      </c>
      <c r="Q27" s="32">
        <v>0</v>
      </c>
      <c r="R27" s="34">
        <f>K27-L27</f>
        <v>3883.359999999986</v>
      </c>
      <c r="S27" s="98"/>
    </row>
    <row r="28" spans="1:18" s="5" customFormat="1" ht="12.75" thickBot="1" thickTop="1">
      <c r="A28" s="30" t="s">
        <v>28</v>
      </c>
      <c r="B28" s="19">
        <v>2112</v>
      </c>
      <c r="C28" s="31" t="s">
        <v>21</v>
      </c>
      <c r="D28" s="32">
        <v>0</v>
      </c>
      <c r="E28" s="33">
        <v>0</v>
      </c>
      <c r="F28" s="32">
        <v>0</v>
      </c>
      <c r="G28" s="32">
        <f>P28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>
        <v>0</v>
      </c>
      <c r="R28" s="34">
        <f>K28-L28</f>
        <v>0</v>
      </c>
    </row>
    <row r="29" spans="1:18" s="5" customFormat="1" ht="12.75" thickBot="1" thickTop="1">
      <c r="A29" s="35" t="s">
        <v>29</v>
      </c>
      <c r="B29" s="26">
        <v>2120</v>
      </c>
      <c r="C29" s="27" t="s">
        <v>22</v>
      </c>
      <c r="D29" s="29">
        <f>'[1]Теляж'!$C$4+'[1]Теляж'!$E$4</f>
        <v>375815.48</v>
      </c>
      <c r="E29" s="29"/>
      <c r="F29" s="29">
        <v>0</v>
      </c>
      <c r="G29" s="32">
        <f>'[1]Теляж'!$U$4</f>
        <v>80938.69</v>
      </c>
      <c r="H29" s="32">
        <f>'[1]Теляж'!$AK$4</f>
        <v>0</v>
      </c>
      <c r="I29" s="32">
        <f>'[1]Теляж'!$BA$4</f>
        <v>0</v>
      </c>
      <c r="J29" s="32">
        <f>'[1]Теляж'!$BQ$4</f>
        <v>0</v>
      </c>
      <c r="K29" s="23">
        <f t="shared" si="3"/>
        <v>80938.69</v>
      </c>
      <c r="L29" s="29">
        <f>'[1]Теляж'!$U$6</f>
        <v>80084.36</v>
      </c>
      <c r="M29" s="29"/>
      <c r="N29" s="29"/>
      <c r="O29" s="29"/>
      <c r="P29" s="29">
        <f>L29+M29+N29+O29</f>
        <v>80084.36</v>
      </c>
      <c r="Q29" s="29">
        <v>0</v>
      </c>
      <c r="R29" s="34">
        <f>K29-L29</f>
        <v>854.3300000000017</v>
      </c>
    </row>
    <row r="30" spans="1:18" s="5" customFormat="1" ht="11.25" customHeight="1" thickBot="1" thickTop="1">
      <c r="A30" s="36" t="s">
        <v>30</v>
      </c>
      <c r="B30" s="21">
        <v>2200</v>
      </c>
      <c r="C30" s="22" t="s">
        <v>23</v>
      </c>
      <c r="D30" s="37">
        <f>SUM(D31:D37)+D44</f>
        <v>372820</v>
      </c>
      <c r="E30" s="37">
        <v>0</v>
      </c>
      <c r="F30" s="37">
        <f aca="true" t="shared" si="5" ref="F30:R30">SUM(F31:F37)+F44</f>
        <v>0</v>
      </c>
      <c r="G30" s="37">
        <f t="shared" si="5"/>
        <v>72798.112</v>
      </c>
      <c r="H30" s="37">
        <f t="shared" si="5"/>
        <v>0</v>
      </c>
      <c r="I30" s="37">
        <f t="shared" si="5"/>
        <v>0</v>
      </c>
      <c r="J30" s="37">
        <f t="shared" si="5"/>
        <v>0</v>
      </c>
      <c r="K30" s="37">
        <f t="shared" si="5"/>
        <v>72798.112</v>
      </c>
      <c r="L30" s="37">
        <f t="shared" si="5"/>
        <v>48758.191999999995</v>
      </c>
      <c r="M30" s="37">
        <f t="shared" si="5"/>
        <v>0</v>
      </c>
      <c r="N30" s="37">
        <f t="shared" si="5"/>
        <v>0</v>
      </c>
      <c r="O30" s="37">
        <f t="shared" si="5"/>
        <v>0</v>
      </c>
      <c r="P30" s="37">
        <f t="shared" si="5"/>
        <v>48758.191999999995</v>
      </c>
      <c r="Q30" s="37">
        <f t="shared" si="5"/>
        <v>0</v>
      </c>
      <c r="R30" s="37">
        <f t="shared" si="5"/>
        <v>24039.920000000002</v>
      </c>
    </row>
    <row r="31" spans="1:18" s="5" customFormat="1" ht="12" customHeight="1" thickBot="1" thickTop="1">
      <c r="A31" s="25" t="s">
        <v>31</v>
      </c>
      <c r="B31" s="26">
        <v>2210</v>
      </c>
      <c r="C31" s="27" t="s">
        <v>25</v>
      </c>
      <c r="D31" s="29">
        <f>'[1]Теляж'!$C$58+'[1]Теляж'!$E$58</f>
        <v>169960</v>
      </c>
      <c r="E31" s="28">
        <v>0</v>
      </c>
      <c r="F31" s="29">
        <v>0</v>
      </c>
      <c r="G31" s="29">
        <f>'[1]Теляж'!$U$58</f>
        <v>23302.09</v>
      </c>
      <c r="H31" s="29">
        <f>'[1]Теляж'!$AK$58</f>
        <v>0</v>
      </c>
      <c r="I31" s="29">
        <f>'[1]Теляж'!$BA$58</f>
        <v>0</v>
      </c>
      <c r="J31" s="29">
        <f>'[1]Теляж'!$BQ$58</f>
        <v>0</v>
      </c>
      <c r="K31" s="23">
        <f t="shared" si="3"/>
        <v>23302.09</v>
      </c>
      <c r="L31" s="29">
        <f>'[1]Теляж'!$U$59</f>
        <v>21589.37</v>
      </c>
      <c r="M31" s="29"/>
      <c r="N31" s="29"/>
      <c r="O31" s="29"/>
      <c r="P31" s="29">
        <f aca="true" t="shared" si="6" ref="P31:P36">L31+M31+N31+O31</f>
        <v>21589.37</v>
      </c>
      <c r="Q31" s="29">
        <v>0</v>
      </c>
      <c r="R31" s="34">
        <f aca="true" t="shared" si="7" ref="R31:R36">K31-P31</f>
        <v>1712.7200000000012</v>
      </c>
    </row>
    <row r="32" spans="1:18" s="5" customFormat="1" ht="12.75" thickBot="1" thickTop="1">
      <c r="A32" s="25" t="s">
        <v>32</v>
      </c>
      <c r="B32" s="26">
        <v>2220</v>
      </c>
      <c r="C32" s="26">
        <v>100</v>
      </c>
      <c r="D32" s="29">
        <f>'[1]Теляж'!$C$60+'[1]Теляж'!$E$60</f>
        <v>1380</v>
      </c>
      <c r="E32" s="29"/>
      <c r="F32" s="29">
        <v>0</v>
      </c>
      <c r="G32" s="29">
        <f>'[1]Теляж'!$U$60</f>
        <v>0</v>
      </c>
      <c r="H32" s="29">
        <f>'[1]Теляж'!$AK$60</f>
        <v>0</v>
      </c>
      <c r="I32" s="29">
        <f>'[1]Теляж'!$BA$60</f>
        <v>0</v>
      </c>
      <c r="J32" s="29">
        <f>'[1]Теляж'!$BQ$60</f>
        <v>0</v>
      </c>
      <c r="K32" s="23">
        <f t="shared" si="3"/>
        <v>0</v>
      </c>
      <c r="L32" s="29">
        <f>'[1]Теляж'!$U$60</f>
        <v>0</v>
      </c>
      <c r="M32" s="29"/>
      <c r="N32" s="29"/>
      <c r="O32" s="29"/>
      <c r="P32" s="29">
        <f t="shared" si="6"/>
        <v>0</v>
      </c>
      <c r="Q32" s="29">
        <v>0</v>
      </c>
      <c r="R32" s="34">
        <f t="shared" si="7"/>
        <v>0</v>
      </c>
    </row>
    <row r="33" spans="1:18" s="5" customFormat="1" ht="12.75" thickBot="1" thickTop="1">
      <c r="A33" s="25" t="s">
        <v>33</v>
      </c>
      <c r="B33" s="26">
        <v>2230</v>
      </c>
      <c r="C33" s="26">
        <v>110</v>
      </c>
      <c r="D33" s="29">
        <f>'[1]Теляж'!$C$63+'[1]Теляж'!$E$63</f>
        <v>23150</v>
      </c>
      <c r="E33" s="29"/>
      <c r="F33" s="29">
        <v>0</v>
      </c>
      <c r="G33" s="29">
        <f>'[1]Теляж'!$U$63</f>
        <v>2217.36</v>
      </c>
      <c r="H33" s="29">
        <f>'[1]Теляж'!$AK$63</f>
        <v>0</v>
      </c>
      <c r="I33" s="29">
        <f>'[1]Теляж'!$BA$63</f>
        <v>0</v>
      </c>
      <c r="J33" s="29">
        <f>'[1]Теляж'!$BQ$63</f>
        <v>0</v>
      </c>
      <c r="K33" s="23">
        <f t="shared" si="3"/>
        <v>2217.36</v>
      </c>
      <c r="L33" s="29">
        <f>'[1]Теляж'!$U$64</f>
        <v>2217.36</v>
      </c>
      <c r="M33" s="29"/>
      <c r="N33" s="29"/>
      <c r="O33" s="29"/>
      <c r="P33" s="29">
        <f t="shared" si="6"/>
        <v>2217.36</v>
      </c>
      <c r="Q33" s="29">
        <v>0</v>
      </c>
      <c r="R33" s="34">
        <f t="shared" si="7"/>
        <v>0</v>
      </c>
    </row>
    <row r="34" spans="1:18" s="91" customFormat="1" ht="12.75" thickBot="1" thickTop="1">
      <c r="A34" s="95" t="s">
        <v>34</v>
      </c>
      <c r="B34" s="96">
        <v>2240</v>
      </c>
      <c r="C34" s="96">
        <v>120</v>
      </c>
      <c r="D34" s="29">
        <f>'[1]Теляж'!$C$115+'[1]Теляж'!$E$115</f>
        <v>33910</v>
      </c>
      <c r="E34" s="28">
        <v>0</v>
      </c>
      <c r="F34" s="29">
        <v>0</v>
      </c>
      <c r="G34" s="29">
        <f>'[1]Теляж'!$U$115</f>
        <v>748.9019999999999</v>
      </c>
      <c r="H34" s="29">
        <f>'[1]Теляж'!$AK$115</f>
        <v>0</v>
      </c>
      <c r="I34" s="29">
        <f>'[1]Теляж'!$BA$115</f>
        <v>0</v>
      </c>
      <c r="J34" s="29">
        <f>'[1]Теляж'!$BQ$115</f>
        <v>0</v>
      </c>
      <c r="K34" s="23">
        <f t="shared" si="3"/>
        <v>748.9019999999999</v>
      </c>
      <c r="L34" s="29">
        <f>'[1]Теляж'!$U$116</f>
        <v>36.771999999999935</v>
      </c>
      <c r="M34" s="29"/>
      <c r="N34" s="29"/>
      <c r="O34" s="29"/>
      <c r="P34" s="29">
        <f t="shared" si="6"/>
        <v>36.771999999999935</v>
      </c>
      <c r="Q34" s="29">
        <v>0</v>
      </c>
      <c r="R34" s="34">
        <f t="shared" si="7"/>
        <v>712.13</v>
      </c>
    </row>
    <row r="35" spans="1:18" s="5" customFormat="1" ht="12.75" thickBot="1" thickTop="1">
      <c r="A35" s="25" t="s">
        <v>35</v>
      </c>
      <c r="B35" s="26">
        <v>2250</v>
      </c>
      <c r="C35" s="26">
        <v>130</v>
      </c>
      <c r="D35" s="29">
        <f>'[1]Теляж'!$C$118+'[1]Теляж'!$E$118</f>
        <v>5840</v>
      </c>
      <c r="E35" s="28">
        <v>0</v>
      </c>
      <c r="F35" s="29">
        <v>0</v>
      </c>
      <c r="G35" s="29">
        <f>'[1]Теляж'!$U$118</f>
        <v>60</v>
      </c>
      <c r="H35" s="29">
        <f>'[1]Теляж'!$AK$118</f>
        <v>0</v>
      </c>
      <c r="I35" s="29">
        <f>'[1]Теляж'!$BA$118</f>
        <v>0</v>
      </c>
      <c r="J35" s="29">
        <f>'[1]Теляж'!$BQ$118</f>
        <v>0</v>
      </c>
      <c r="K35" s="23">
        <f t="shared" si="3"/>
        <v>60</v>
      </c>
      <c r="L35" s="29">
        <f>'[1]Теляж'!$U$119</f>
        <v>60</v>
      </c>
      <c r="M35" s="29"/>
      <c r="N35" s="29"/>
      <c r="O35" s="29"/>
      <c r="P35" s="29">
        <f t="shared" si="6"/>
        <v>60</v>
      </c>
      <c r="Q35" s="29">
        <v>0</v>
      </c>
      <c r="R35" s="34">
        <f t="shared" si="7"/>
        <v>0</v>
      </c>
    </row>
    <row r="36" spans="1:18" s="5" customFormat="1" ht="12.75" thickBot="1" thickTop="1">
      <c r="A36" s="35" t="s">
        <v>36</v>
      </c>
      <c r="B36" s="26">
        <v>2260</v>
      </c>
      <c r="C36" s="26">
        <v>140</v>
      </c>
      <c r="D36" s="29"/>
      <c r="E36" s="28">
        <v>0</v>
      </c>
      <c r="F36" s="29"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29">
        <f t="shared" si="6"/>
        <v>0</v>
      </c>
      <c r="Q36" s="29">
        <v>0</v>
      </c>
      <c r="R36" s="34">
        <f t="shared" si="7"/>
        <v>0</v>
      </c>
    </row>
    <row r="37" spans="1:18" s="5" customFormat="1" ht="12.75" thickBot="1" thickTop="1">
      <c r="A37" s="35" t="s">
        <v>37</v>
      </c>
      <c r="B37" s="21">
        <v>2270</v>
      </c>
      <c r="C37" s="21">
        <v>150</v>
      </c>
      <c r="D37" s="37">
        <f>SUM(D38:D43)</f>
        <v>138390</v>
      </c>
      <c r="E37" s="89"/>
      <c r="F37" s="37">
        <f aca="true" t="shared" si="8" ref="F37:R37">SUM(F38:F43)</f>
        <v>0</v>
      </c>
      <c r="G37" s="37">
        <f t="shared" si="8"/>
        <v>46469.76</v>
      </c>
      <c r="H37" s="37">
        <f t="shared" si="8"/>
        <v>0</v>
      </c>
      <c r="I37" s="37">
        <f t="shared" si="8"/>
        <v>0</v>
      </c>
      <c r="J37" s="37">
        <f t="shared" si="8"/>
        <v>0</v>
      </c>
      <c r="K37" s="37">
        <f t="shared" si="8"/>
        <v>46469.76</v>
      </c>
      <c r="L37" s="37">
        <f t="shared" si="8"/>
        <v>24854.69</v>
      </c>
      <c r="M37" s="37">
        <f t="shared" si="8"/>
        <v>0</v>
      </c>
      <c r="N37" s="37">
        <f t="shared" si="8"/>
        <v>0</v>
      </c>
      <c r="O37" s="37">
        <f t="shared" si="8"/>
        <v>0</v>
      </c>
      <c r="P37" s="37">
        <f t="shared" si="8"/>
        <v>24854.69</v>
      </c>
      <c r="Q37" s="37">
        <f t="shared" si="8"/>
        <v>0</v>
      </c>
      <c r="R37" s="37">
        <f t="shared" si="8"/>
        <v>21615.07</v>
      </c>
    </row>
    <row r="38" spans="1:18" s="5" customFormat="1" ht="12.75" thickBot="1" thickTop="1">
      <c r="A38" s="30" t="s">
        <v>38</v>
      </c>
      <c r="B38" s="19">
        <v>2271</v>
      </c>
      <c r="C38" s="19">
        <v>160</v>
      </c>
      <c r="D38" s="32">
        <f>'[1]Теляж'!$C$121+'[1]Теляж'!$E$121</f>
        <v>0</v>
      </c>
      <c r="E38" s="33">
        <v>0</v>
      </c>
      <c r="F38" s="32">
        <v>0</v>
      </c>
      <c r="G38" s="32">
        <f>'[1]Теляж'!$U$121</f>
        <v>0</v>
      </c>
      <c r="H38" s="32">
        <f>'[1]Теляж'!$AK$121</f>
        <v>0</v>
      </c>
      <c r="I38" s="32">
        <f>'[1]Теляж'!$BA$121</f>
        <v>0</v>
      </c>
      <c r="J38" s="32">
        <f>'[1]Теляж'!$BQ$121</f>
        <v>0</v>
      </c>
      <c r="K38" s="23">
        <f>G38+H38+I38+J38</f>
        <v>0</v>
      </c>
      <c r="L38" s="32">
        <f>'[1]Теляж'!$U$122</f>
        <v>0</v>
      </c>
      <c r="M38" s="32"/>
      <c r="N38" s="32"/>
      <c r="O38" s="32"/>
      <c r="P38" s="32">
        <f aca="true" t="shared" si="9" ref="P38:P43">L38+M38+N38+O38</f>
        <v>0</v>
      </c>
      <c r="Q38" s="32">
        <v>0</v>
      </c>
      <c r="R38" s="34">
        <f aca="true" t="shared" si="10" ref="R38:R43">K38-P38</f>
        <v>0</v>
      </c>
    </row>
    <row r="39" spans="1:18" s="5" customFormat="1" ht="12.75" thickBot="1" thickTop="1">
      <c r="A39" s="30" t="s">
        <v>39</v>
      </c>
      <c r="B39" s="19">
        <v>2272</v>
      </c>
      <c r="C39" s="19">
        <v>170</v>
      </c>
      <c r="D39" s="32">
        <f>'[1]Теляж'!$C$123+'[1]Теляж'!$E$123</f>
        <v>0</v>
      </c>
      <c r="E39" s="33">
        <v>0</v>
      </c>
      <c r="F39" s="32">
        <v>0</v>
      </c>
      <c r="G39" s="32">
        <f>'[1]Теляж'!$U$123</f>
        <v>0</v>
      </c>
      <c r="H39" s="32">
        <f>'[1]Теляж'!$AK$123</f>
        <v>0</v>
      </c>
      <c r="I39" s="32">
        <f>'[1]Теляж'!$BA$123</f>
        <v>0</v>
      </c>
      <c r="J39" s="32">
        <f>'[1]Теляж'!$BQ$123</f>
        <v>0</v>
      </c>
      <c r="K39" s="23">
        <f>G39+H39+I39+J39</f>
        <v>0</v>
      </c>
      <c r="L39" s="32">
        <f>'[1]Теляж'!$U$124</f>
        <v>0</v>
      </c>
      <c r="M39" s="32"/>
      <c r="N39" s="32"/>
      <c r="O39" s="32"/>
      <c r="P39" s="32">
        <f t="shared" si="9"/>
        <v>0</v>
      </c>
      <c r="Q39" s="32">
        <v>0</v>
      </c>
      <c r="R39" s="34">
        <f t="shared" si="10"/>
        <v>0</v>
      </c>
    </row>
    <row r="40" spans="1:18" s="5" customFormat="1" ht="12.75" thickBot="1" thickTop="1">
      <c r="A40" s="30" t="s">
        <v>40</v>
      </c>
      <c r="B40" s="19">
        <v>2273</v>
      </c>
      <c r="C40" s="19">
        <v>180</v>
      </c>
      <c r="D40" s="32">
        <f>'[1]Теляж'!$C$125+'[1]Теляж'!$E$125</f>
        <v>16070</v>
      </c>
      <c r="E40" s="33">
        <v>0</v>
      </c>
      <c r="F40" s="32">
        <v>0</v>
      </c>
      <c r="G40" s="32">
        <f>'[1]Теляж'!$U$125</f>
        <v>5269.18</v>
      </c>
      <c r="H40" s="32">
        <f>'[1]Теляж'!$AK$125</f>
        <v>0</v>
      </c>
      <c r="I40" s="32">
        <f>'[1]Теляж'!$BA$125</f>
        <v>0</v>
      </c>
      <c r="J40" s="32">
        <f>'[1]Теляж'!$BQ$125</f>
        <v>0</v>
      </c>
      <c r="K40" s="23">
        <f>G40+H40+I40+J40</f>
        <v>5269.18</v>
      </c>
      <c r="L40" s="32">
        <f>'[1]Теляж'!$U$126</f>
        <v>5269.18</v>
      </c>
      <c r="M40" s="32"/>
      <c r="N40" s="32"/>
      <c r="O40" s="32"/>
      <c r="P40" s="32">
        <f t="shared" si="9"/>
        <v>5269.18</v>
      </c>
      <c r="Q40" s="32">
        <v>0</v>
      </c>
      <c r="R40" s="34">
        <f t="shared" si="10"/>
        <v>0</v>
      </c>
    </row>
    <row r="41" spans="1:18" s="5" customFormat="1" ht="12.75" thickBot="1" thickTop="1">
      <c r="A41" s="30" t="s">
        <v>106</v>
      </c>
      <c r="B41" s="19">
        <v>2274</v>
      </c>
      <c r="C41" s="19">
        <v>190</v>
      </c>
      <c r="D41" s="32">
        <f>'[1]Теляж'!$C$127+'[1]Теляж'!$E$127</f>
        <v>121290</v>
      </c>
      <c r="E41" s="33">
        <v>0</v>
      </c>
      <c r="F41" s="32">
        <v>0</v>
      </c>
      <c r="G41" s="32">
        <f>'[1]Теляж'!$U$127</f>
        <v>40998.6</v>
      </c>
      <c r="H41" s="32">
        <f>'[1]Теляж'!$AK$127</f>
        <v>0</v>
      </c>
      <c r="I41" s="32">
        <f>'[1]Теляж'!$BA$127</f>
        <v>0</v>
      </c>
      <c r="J41" s="32">
        <f>'[1]Теляж'!$BQ$127</f>
        <v>0</v>
      </c>
      <c r="K41" s="23">
        <f>G41+H41+I41+J41</f>
        <v>40998.6</v>
      </c>
      <c r="L41" s="32">
        <f>'[1]Теляж'!$U$128</f>
        <v>19383.53</v>
      </c>
      <c r="M41" s="32"/>
      <c r="N41" s="32"/>
      <c r="O41" s="32"/>
      <c r="P41" s="32">
        <f t="shared" si="9"/>
        <v>19383.53</v>
      </c>
      <c r="Q41" s="32">
        <v>0</v>
      </c>
      <c r="R41" s="34">
        <f t="shared" si="10"/>
        <v>21615.07</v>
      </c>
    </row>
    <row r="42" spans="1:18" s="5" customFormat="1" ht="12.75" thickBot="1" thickTop="1">
      <c r="A42" s="30" t="s">
        <v>41</v>
      </c>
      <c r="B42" s="19">
        <v>2275</v>
      </c>
      <c r="C42" s="19">
        <v>200</v>
      </c>
      <c r="D42" s="32">
        <f>'[1]Теляж'!$C$129+'[1]Теляж'!$E$129</f>
        <v>1030</v>
      </c>
      <c r="E42" s="33">
        <v>0</v>
      </c>
      <c r="F42" s="32">
        <v>0</v>
      </c>
      <c r="G42" s="32">
        <f>'[1]Теляж'!$U$129</f>
        <v>201.98000000000002</v>
      </c>
      <c r="H42" s="32">
        <f>'[1]Теляж'!$AK$129</f>
        <v>0</v>
      </c>
      <c r="I42" s="32">
        <f>'[1]Теляж'!$BA$129</f>
        <v>0</v>
      </c>
      <c r="J42" s="32">
        <f>'[1]Теляж'!$BQ$129</f>
        <v>0</v>
      </c>
      <c r="K42" s="23">
        <f>G42+H42+I42+J42</f>
        <v>201.98000000000002</v>
      </c>
      <c r="L42" s="32">
        <f>'[1]Теляж'!$U$130</f>
        <v>201.98000000000002</v>
      </c>
      <c r="M42" s="32"/>
      <c r="N42" s="32"/>
      <c r="O42" s="32"/>
      <c r="P42" s="32">
        <f t="shared" si="9"/>
        <v>201.98000000000002</v>
      </c>
      <c r="Q42" s="32">
        <v>0</v>
      </c>
      <c r="R42" s="34">
        <f t="shared" si="10"/>
        <v>0</v>
      </c>
    </row>
    <row r="43" spans="1:18" s="5" customFormat="1" ht="12.75" thickBot="1" thickTop="1">
      <c r="A43" s="30" t="s">
        <v>42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f>P43</f>
        <v>0</v>
      </c>
      <c r="H43" s="32"/>
      <c r="I43" s="32"/>
      <c r="J43" s="32"/>
      <c r="K43" s="32"/>
      <c r="L43" s="32"/>
      <c r="M43" s="32"/>
      <c r="N43" s="32"/>
      <c r="O43" s="32"/>
      <c r="P43" s="32">
        <f t="shared" si="9"/>
        <v>0</v>
      </c>
      <c r="Q43" s="32">
        <v>0</v>
      </c>
      <c r="R43" s="34">
        <f t="shared" si="10"/>
        <v>0</v>
      </c>
    </row>
    <row r="44" spans="1:18" s="5" customFormat="1" ht="13.5" customHeight="1" thickBot="1" thickTop="1">
      <c r="A44" s="35" t="s">
        <v>43</v>
      </c>
      <c r="B44" s="21">
        <v>2280</v>
      </c>
      <c r="C44" s="21">
        <v>220</v>
      </c>
      <c r="D44" s="37">
        <f>SUM(D45:D46)</f>
        <v>190</v>
      </c>
      <c r="E44" s="37">
        <f aca="true" t="shared" si="11" ref="E44:R44">SUM(E45:E46)</f>
        <v>0</v>
      </c>
      <c r="F44" s="37">
        <f t="shared" si="11"/>
        <v>0</v>
      </c>
      <c r="G44" s="37">
        <f t="shared" si="11"/>
        <v>0</v>
      </c>
      <c r="H44" s="37">
        <f t="shared" si="11"/>
        <v>0</v>
      </c>
      <c r="I44" s="37">
        <f t="shared" si="11"/>
        <v>0</v>
      </c>
      <c r="J44" s="37">
        <f t="shared" si="11"/>
        <v>0</v>
      </c>
      <c r="K44" s="37">
        <f t="shared" si="11"/>
        <v>0</v>
      </c>
      <c r="L44" s="37">
        <f t="shared" si="11"/>
        <v>0</v>
      </c>
      <c r="M44" s="37">
        <f t="shared" si="11"/>
        <v>0</v>
      </c>
      <c r="N44" s="37">
        <f t="shared" si="11"/>
        <v>0</v>
      </c>
      <c r="O44" s="37">
        <f t="shared" si="11"/>
        <v>0</v>
      </c>
      <c r="P44" s="37">
        <f t="shared" si="11"/>
        <v>0</v>
      </c>
      <c r="Q44" s="37">
        <f t="shared" si="11"/>
        <v>0</v>
      </c>
      <c r="R44" s="37">
        <f t="shared" si="11"/>
        <v>0</v>
      </c>
    </row>
    <row r="45" spans="1:18" s="5" customFormat="1" ht="12.75" customHeight="1" thickBot="1" thickTop="1">
      <c r="A45" s="38" t="s">
        <v>44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/>
      <c r="I45" s="32"/>
      <c r="J45" s="32"/>
      <c r="K45" s="32"/>
      <c r="L45" s="32"/>
      <c r="M45" s="32"/>
      <c r="N45" s="32"/>
      <c r="O45" s="32"/>
      <c r="P45" s="32">
        <f>L45+M45+N45+O45</f>
        <v>0</v>
      </c>
      <c r="Q45" s="32">
        <v>0</v>
      </c>
      <c r="R45" s="34">
        <f>K45-P45</f>
        <v>0</v>
      </c>
    </row>
    <row r="46" spans="1:18" s="5" customFormat="1" ht="12.75" customHeight="1" thickBot="1" thickTop="1">
      <c r="A46" s="39" t="s">
        <v>45</v>
      </c>
      <c r="B46" s="19">
        <v>2282</v>
      </c>
      <c r="C46" s="19">
        <v>240</v>
      </c>
      <c r="D46" s="32">
        <f>'[1]Теляж'!$C$137+'[1]Теляж'!$E$137</f>
        <v>190</v>
      </c>
      <c r="E46" s="32"/>
      <c r="F46" s="32">
        <v>0</v>
      </c>
      <c r="G46" s="32">
        <f>'[1]Теляж'!$U$137</f>
        <v>0</v>
      </c>
      <c r="H46" s="32">
        <f>'[1]Теляж'!$AK$137</f>
        <v>0</v>
      </c>
      <c r="I46" s="32">
        <f>'[1]Теляж'!$BA$137</f>
        <v>0</v>
      </c>
      <c r="J46" s="32">
        <f>'[1]Теляж'!$BQ$137</f>
        <v>0</v>
      </c>
      <c r="K46" s="23">
        <f>G46+H46+I46+J46</f>
        <v>0</v>
      </c>
      <c r="L46" s="32">
        <f>'[1]Теляж'!$U$138</f>
        <v>0</v>
      </c>
      <c r="M46" s="32"/>
      <c r="N46" s="32"/>
      <c r="O46" s="32"/>
      <c r="P46" s="32">
        <f>L46+M46+N46+O46</f>
        <v>0</v>
      </c>
      <c r="Q46" s="32">
        <v>0</v>
      </c>
      <c r="R46" s="34">
        <f>K46-P46</f>
        <v>0</v>
      </c>
    </row>
    <row r="47" spans="1:18" s="5" customFormat="1" ht="12.75" thickBot="1" thickTop="1">
      <c r="A47" s="24" t="s">
        <v>46</v>
      </c>
      <c r="B47" s="21">
        <v>2400</v>
      </c>
      <c r="C47" s="21">
        <v>250</v>
      </c>
      <c r="D47" s="37">
        <f>SUM(D48:D49)</f>
        <v>0</v>
      </c>
      <c r="E47" s="37">
        <f aca="true" t="shared" si="12" ref="E47:R47">SUM(E48:E49)</f>
        <v>0</v>
      </c>
      <c r="F47" s="37">
        <f t="shared" si="12"/>
        <v>0</v>
      </c>
      <c r="G47" s="37">
        <f t="shared" si="12"/>
        <v>0</v>
      </c>
      <c r="H47" s="37">
        <f t="shared" si="12"/>
        <v>0</v>
      </c>
      <c r="I47" s="37">
        <f t="shared" si="12"/>
        <v>0</v>
      </c>
      <c r="J47" s="37">
        <f t="shared" si="12"/>
        <v>0</v>
      </c>
      <c r="K47" s="37">
        <f t="shared" si="12"/>
        <v>0</v>
      </c>
      <c r="L47" s="37">
        <f t="shared" si="12"/>
        <v>0</v>
      </c>
      <c r="M47" s="37">
        <f t="shared" si="12"/>
        <v>0</v>
      </c>
      <c r="N47" s="37">
        <f t="shared" si="12"/>
        <v>0</v>
      </c>
      <c r="O47" s="37">
        <f t="shared" si="12"/>
        <v>0</v>
      </c>
      <c r="P47" s="37">
        <f t="shared" si="12"/>
        <v>0</v>
      </c>
      <c r="Q47" s="37">
        <f t="shared" si="12"/>
        <v>0</v>
      </c>
      <c r="R47" s="37">
        <f t="shared" si="12"/>
        <v>0</v>
      </c>
    </row>
    <row r="48" spans="1:18" s="5" customFormat="1" ht="12.75" thickBot="1" thickTop="1">
      <c r="A48" s="40" t="s">
        <v>47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/>
      <c r="I48" s="29"/>
      <c r="J48" s="29"/>
      <c r="K48" s="29"/>
      <c r="L48" s="29"/>
      <c r="M48" s="29"/>
      <c r="N48" s="29"/>
      <c r="O48" s="29"/>
      <c r="P48" s="29">
        <v>0</v>
      </c>
      <c r="Q48" s="29">
        <v>0</v>
      </c>
      <c r="R48" s="34">
        <f aca="true" t="shared" si="13" ref="R48:R87">K48-P48</f>
        <v>0</v>
      </c>
    </row>
    <row r="49" spans="1:18" s="5" customFormat="1" ht="12.75" thickBot="1" thickTop="1">
      <c r="A49" s="40" t="s">
        <v>48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/>
      <c r="I49" s="29"/>
      <c r="J49" s="29"/>
      <c r="K49" s="29"/>
      <c r="L49" s="29"/>
      <c r="M49" s="29"/>
      <c r="N49" s="29"/>
      <c r="O49" s="29"/>
      <c r="P49" s="29">
        <v>0</v>
      </c>
      <c r="Q49" s="29">
        <v>0</v>
      </c>
      <c r="R49" s="34">
        <f t="shared" si="13"/>
        <v>0</v>
      </c>
    </row>
    <row r="50" spans="1:18" s="5" customFormat="1" ht="12" customHeight="1" thickBot="1" thickTop="1">
      <c r="A50" s="41" t="s">
        <v>49</v>
      </c>
      <c r="B50" s="21">
        <v>2600</v>
      </c>
      <c r="C50" s="21">
        <v>280</v>
      </c>
      <c r="D50" s="37">
        <f>SUM(D51:D53)</f>
        <v>0</v>
      </c>
      <c r="E50" s="37">
        <f aca="true" t="shared" si="14" ref="E50:R50">SUM(E51:E53)</f>
        <v>0</v>
      </c>
      <c r="F50" s="37">
        <f t="shared" si="14"/>
        <v>0</v>
      </c>
      <c r="G50" s="37">
        <f t="shared" si="14"/>
        <v>0</v>
      </c>
      <c r="H50" s="37">
        <f t="shared" si="14"/>
        <v>0</v>
      </c>
      <c r="I50" s="37">
        <f t="shared" si="14"/>
        <v>0</v>
      </c>
      <c r="J50" s="37">
        <f t="shared" si="14"/>
        <v>0</v>
      </c>
      <c r="K50" s="37">
        <f t="shared" si="14"/>
        <v>0</v>
      </c>
      <c r="L50" s="37">
        <f t="shared" si="14"/>
        <v>0</v>
      </c>
      <c r="M50" s="37">
        <f t="shared" si="14"/>
        <v>0</v>
      </c>
      <c r="N50" s="37">
        <f t="shared" si="14"/>
        <v>0</v>
      </c>
      <c r="O50" s="37">
        <f t="shared" si="14"/>
        <v>0</v>
      </c>
      <c r="P50" s="37">
        <f t="shared" si="14"/>
        <v>0</v>
      </c>
      <c r="Q50" s="37">
        <f t="shared" si="14"/>
        <v>0</v>
      </c>
      <c r="R50" s="37">
        <f t="shared" si="14"/>
        <v>0</v>
      </c>
    </row>
    <row r="51" spans="1:18" s="5" customFormat="1" ht="12.75" thickBot="1" thickTop="1">
      <c r="A51" s="35" t="s">
        <v>50</v>
      </c>
      <c r="B51" s="26">
        <v>2610</v>
      </c>
      <c r="C51" s="26">
        <v>290</v>
      </c>
      <c r="D51" s="42">
        <v>0</v>
      </c>
      <c r="E51" s="43">
        <v>0</v>
      </c>
      <c r="F51" s="42">
        <v>0</v>
      </c>
      <c r="G51" s="42">
        <v>0</v>
      </c>
      <c r="H51" s="42"/>
      <c r="I51" s="42"/>
      <c r="J51" s="42"/>
      <c r="K51" s="42"/>
      <c r="L51" s="42"/>
      <c r="M51" s="42"/>
      <c r="N51" s="42"/>
      <c r="O51" s="42"/>
      <c r="P51" s="42">
        <v>0</v>
      </c>
      <c r="Q51" s="42">
        <v>0</v>
      </c>
      <c r="R51" s="34">
        <f t="shared" si="13"/>
        <v>0</v>
      </c>
    </row>
    <row r="52" spans="1:18" s="5" customFormat="1" ht="12.75" thickBot="1" thickTop="1">
      <c r="A52" s="35" t="s">
        <v>51</v>
      </c>
      <c r="B52" s="26">
        <v>2620</v>
      </c>
      <c r="C52" s="26">
        <v>300</v>
      </c>
      <c r="D52" s="42">
        <v>0</v>
      </c>
      <c r="E52" s="43">
        <v>0</v>
      </c>
      <c r="F52" s="42">
        <v>0</v>
      </c>
      <c r="G52" s="42">
        <v>0</v>
      </c>
      <c r="H52" s="42"/>
      <c r="I52" s="42"/>
      <c r="J52" s="42"/>
      <c r="K52" s="42"/>
      <c r="L52" s="42"/>
      <c r="M52" s="42"/>
      <c r="N52" s="42"/>
      <c r="O52" s="42"/>
      <c r="P52" s="42">
        <v>0</v>
      </c>
      <c r="Q52" s="42">
        <v>0</v>
      </c>
      <c r="R52" s="34">
        <f t="shared" si="13"/>
        <v>0</v>
      </c>
    </row>
    <row r="53" spans="1:18" s="5" customFormat="1" ht="12.75" thickBot="1" thickTop="1">
      <c r="A53" s="40" t="s">
        <v>52</v>
      </c>
      <c r="B53" s="26">
        <v>2630</v>
      </c>
      <c r="C53" s="26">
        <v>310</v>
      </c>
      <c r="D53" s="42">
        <v>0</v>
      </c>
      <c r="E53" s="43">
        <v>0</v>
      </c>
      <c r="F53" s="42">
        <v>0</v>
      </c>
      <c r="G53" s="42">
        <v>0</v>
      </c>
      <c r="H53" s="42"/>
      <c r="I53" s="42"/>
      <c r="J53" s="42"/>
      <c r="K53" s="42"/>
      <c r="L53" s="42"/>
      <c r="M53" s="42"/>
      <c r="N53" s="42"/>
      <c r="O53" s="42"/>
      <c r="P53" s="42">
        <v>0</v>
      </c>
      <c r="Q53" s="42">
        <v>0</v>
      </c>
      <c r="R53" s="34">
        <f t="shared" si="13"/>
        <v>0</v>
      </c>
    </row>
    <row r="54" spans="1:18" s="5" customFormat="1" ht="12.75" thickBot="1" thickTop="1">
      <c r="A54" s="36" t="s">
        <v>53</v>
      </c>
      <c r="B54" s="21">
        <v>2700</v>
      </c>
      <c r="C54" s="21">
        <v>320</v>
      </c>
      <c r="D54" s="44">
        <f>SUM(D55:D57)</f>
        <v>0</v>
      </c>
      <c r="E54" s="44">
        <f aca="true" t="shared" si="15" ref="E54:R54">SUM(E55:E57)</f>
        <v>0</v>
      </c>
      <c r="F54" s="44">
        <f t="shared" si="15"/>
        <v>0</v>
      </c>
      <c r="G54" s="44">
        <f t="shared" si="15"/>
        <v>0</v>
      </c>
      <c r="H54" s="44">
        <f t="shared" si="15"/>
        <v>0</v>
      </c>
      <c r="I54" s="44">
        <f t="shared" si="15"/>
        <v>0</v>
      </c>
      <c r="J54" s="44">
        <f t="shared" si="15"/>
        <v>0</v>
      </c>
      <c r="K54" s="44">
        <f t="shared" si="15"/>
        <v>0</v>
      </c>
      <c r="L54" s="44">
        <f t="shared" si="15"/>
        <v>0</v>
      </c>
      <c r="M54" s="44">
        <f t="shared" si="15"/>
        <v>0</v>
      </c>
      <c r="N54" s="44">
        <f t="shared" si="15"/>
        <v>0</v>
      </c>
      <c r="O54" s="44">
        <f t="shared" si="15"/>
        <v>0</v>
      </c>
      <c r="P54" s="44">
        <f t="shared" si="15"/>
        <v>0</v>
      </c>
      <c r="Q54" s="44">
        <f t="shared" si="15"/>
        <v>0</v>
      </c>
      <c r="R54" s="44">
        <f t="shared" si="15"/>
        <v>0</v>
      </c>
    </row>
    <row r="55" spans="1:18" s="5" customFormat="1" ht="12.75" customHeight="1" thickBot="1" thickTop="1">
      <c r="A55" s="35" t="s">
        <v>54</v>
      </c>
      <c r="B55" s="26">
        <v>2710</v>
      </c>
      <c r="C55" s="26">
        <v>330</v>
      </c>
      <c r="D55" s="42">
        <v>0</v>
      </c>
      <c r="E55" s="43">
        <v>0</v>
      </c>
      <c r="F55" s="42">
        <v>0</v>
      </c>
      <c r="G55" s="42">
        <v>0</v>
      </c>
      <c r="H55" s="42"/>
      <c r="I55" s="42"/>
      <c r="J55" s="42"/>
      <c r="K55" s="42"/>
      <c r="L55" s="42"/>
      <c r="M55" s="42"/>
      <c r="N55" s="42"/>
      <c r="O55" s="42"/>
      <c r="P55" s="42">
        <v>0</v>
      </c>
      <c r="Q55" s="42">
        <v>0</v>
      </c>
      <c r="R55" s="34">
        <f t="shared" si="13"/>
        <v>0</v>
      </c>
    </row>
    <row r="56" spans="1:18" s="5" customFormat="1" ht="12.75" thickBot="1" thickTop="1">
      <c r="A56" s="35" t="s">
        <v>55</v>
      </c>
      <c r="B56" s="26">
        <v>2720</v>
      </c>
      <c r="C56" s="26">
        <v>340</v>
      </c>
      <c r="D56" s="42">
        <v>0</v>
      </c>
      <c r="E56" s="43">
        <v>0</v>
      </c>
      <c r="F56" s="42">
        <v>0</v>
      </c>
      <c r="G56" s="42">
        <v>0</v>
      </c>
      <c r="H56" s="42"/>
      <c r="I56" s="42"/>
      <c r="J56" s="42"/>
      <c r="K56" s="42"/>
      <c r="L56" s="42"/>
      <c r="M56" s="42"/>
      <c r="N56" s="42"/>
      <c r="O56" s="42"/>
      <c r="P56" s="42">
        <v>0</v>
      </c>
      <c r="Q56" s="42">
        <v>0</v>
      </c>
      <c r="R56" s="34">
        <f t="shared" si="13"/>
        <v>0</v>
      </c>
    </row>
    <row r="57" spans="1:18" s="91" customFormat="1" ht="12.75" thickBot="1" thickTop="1">
      <c r="A57" s="97" t="s">
        <v>56</v>
      </c>
      <c r="B57" s="96">
        <v>2730</v>
      </c>
      <c r="C57" s="96">
        <v>350</v>
      </c>
      <c r="D57" s="42">
        <f>'[1]Теляж'!$C$139+'[1]Теляж'!$E$139</f>
        <v>0</v>
      </c>
      <c r="E57" s="43">
        <v>0</v>
      </c>
      <c r="F57" s="42">
        <v>0</v>
      </c>
      <c r="G57" s="42">
        <f>'[1]Теляж'!$U$139</f>
        <v>0</v>
      </c>
      <c r="H57" s="42">
        <f>'[1]Теляж'!$AK$139</f>
        <v>0</v>
      </c>
      <c r="I57" s="42">
        <f>'[1]Теляж'!$BA$139</f>
        <v>0</v>
      </c>
      <c r="J57" s="42">
        <f>'[1]Теляж'!$BQ$139</f>
        <v>0</v>
      </c>
      <c r="K57" s="23">
        <f>G57+H57+I57+J57</f>
        <v>0</v>
      </c>
      <c r="L57" s="42">
        <f>'[1]Теляж'!$U$139</f>
        <v>0</v>
      </c>
      <c r="M57" s="42"/>
      <c r="N57" s="42"/>
      <c r="O57" s="42"/>
      <c r="P57" s="42"/>
      <c r="Q57" s="42">
        <v>0</v>
      </c>
      <c r="R57" s="34">
        <f t="shared" si="13"/>
        <v>0</v>
      </c>
    </row>
    <row r="58" spans="1:18" s="5" customFormat="1" ht="12.75" thickBot="1" thickTop="1">
      <c r="A58" s="36" t="s">
        <v>57</v>
      </c>
      <c r="B58" s="21">
        <v>2800</v>
      </c>
      <c r="C58" s="21">
        <v>360</v>
      </c>
      <c r="D58" s="45">
        <f>'[1]Теляж'!$C$145+'[1]Теляж'!$E$145</f>
        <v>200</v>
      </c>
      <c r="E58" s="44">
        <v>0</v>
      </c>
      <c r="F58" s="45">
        <v>0</v>
      </c>
      <c r="G58" s="45">
        <f>'[1]Теляж'!$U$145</f>
        <v>44.89</v>
      </c>
      <c r="H58" s="45">
        <f>'[1]Теляж'!$AK$145</f>
        <v>0</v>
      </c>
      <c r="I58" s="45">
        <f>'[1]Теляж'!$BA$145</f>
        <v>0</v>
      </c>
      <c r="J58" s="45">
        <f>'[1]Теляж'!$BQ$145</f>
        <v>0</v>
      </c>
      <c r="K58" s="23">
        <f>G58+H58+I58+J58</f>
        <v>44.89</v>
      </c>
      <c r="L58" s="45">
        <f>'[1]Теляж'!$U$146</f>
        <v>44.89</v>
      </c>
      <c r="M58" s="45"/>
      <c r="N58" s="45"/>
      <c r="O58" s="45"/>
      <c r="P58" s="45">
        <f>L58+M58+N58+O58</f>
        <v>44.89</v>
      </c>
      <c r="Q58" s="45">
        <v>0</v>
      </c>
      <c r="R58" s="34">
        <f>K58-P58</f>
        <v>0</v>
      </c>
    </row>
    <row r="59" spans="1:18" s="5" customFormat="1" ht="12.75" thickBot="1" thickTop="1">
      <c r="A59" s="21" t="s">
        <v>58</v>
      </c>
      <c r="B59" s="21">
        <v>3000</v>
      </c>
      <c r="C59" s="21">
        <v>370</v>
      </c>
      <c r="D59" s="44">
        <f>D60+D74</f>
        <v>0</v>
      </c>
      <c r="E59" s="44">
        <f aca="true" t="shared" si="16" ref="E59:R59">E60+E74</f>
        <v>0</v>
      </c>
      <c r="F59" s="44">
        <f t="shared" si="16"/>
        <v>0</v>
      </c>
      <c r="G59" s="44">
        <f t="shared" si="16"/>
        <v>0</v>
      </c>
      <c r="H59" s="44">
        <f t="shared" si="16"/>
        <v>0</v>
      </c>
      <c r="I59" s="44">
        <f t="shared" si="16"/>
        <v>0</v>
      </c>
      <c r="J59" s="44">
        <f t="shared" si="16"/>
        <v>0</v>
      </c>
      <c r="K59" s="44">
        <f t="shared" si="16"/>
        <v>0</v>
      </c>
      <c r="L59" s="44">
        <f t="shared" si="16"/>
        <v>0</v>
      </c>
      <c r="M59" s="44">
        <f t="shared" si="16"/>
        <v>0</v>
      </c>
      <c r="N59" s="44">
        <f t="shared" si="16"/>
        <v>0</v>
      </c>
      <c r="O59" s="44">
        <f t="shared" si="16"/>
        <v>0</v>
      </c>
      <c r="P59" s="44">
        <f t="shared" si="16"/>
        <v>0</v>
      </c>
      <c r="Q59" s="44">
        <f t="shared" si="16"/>
        <v>0</v>
      </c>
      <c r="R59" s="44">
        <f t="shared" si="16"/>
        <v>0</v>
      </c>
    </row>
    <row r="60" spans="1:18" s="5" customFormat="1" ht="12.75" thickBot="1" thickTop="1">
      <c r="A60" s="24" t="s">
        <v>59</v>
      </c>
      <c r="B60" s="21">
        <v>3100</v>
      </c>
      <c r="C60" s="21">
        <v>380</v>
      </c>
      <c r="D60" s="44">
        <f>D61+D62+D65+D68+D72+D73</f>
        <v>0</v>
      </c>
      <c r="E60" s="44">
        <f aca="true" t="shared" si="17" ref="E60:R60">E61+E62+E65+E68+E72+E73</f>
        <v>0</v>
      </c>
      <c r="F60" s="44">
        <f t="shared" si="17"/>
        <v>0</v>
      </c>
      <c r="G60" s="44">
        <f t="shared" si="17"/>
        <v>0</v>
      </c>
      <c r="H60" s="44">
        <f t="shared" si="17"/>
        <v>0</v>
      </c>
      <c r="I60" s="44">
        <f t="shared" si="17"/>
        <v>0</v>
      </c>
      <c r="J60" s="44">
        <f t="shared" si="17"/>
        <v>0</v>
      </c>
      <c r="K60" s="44">
        <f t="shared" si="17"/>
        <v>0</v>
      </c>
      <c r="L60" s="44">
        <f t="shared" si="17"/>
        <v>0</v>
      </c>
      <c r="M60" s="44">
        <f t="shared" si="17"/>
        <v>0</v>
      </c>
      <c r="N60" s="44">
        <f t="shared" si="17"/>
        <v>0</v>
      </c>
      <c r="O60" s="44">
        <f t="shared" si="17"/>
        <v>0</v>
      </c>
      <c r="P60" s="44">
        <f t="shared" si="17"/>
        <v>0</v>
      </c>
      <c r="Q60" s="44">
        <f t="shared" si="17"/>
        <v>0</v>
      </c>
      <c r="R60" s="44">
        <f t="shared" si="17"/>
        <v>0</v>
      </c>
    </row>
    <row r="61" spans="1:18" s="5" customFormat="1" ht="12.75" thickBot="1" thickTop="1">
      <c r="A61" s="35" t="s">
        <v>60</v>
      </c>
      <c r="B61" s="26">
        <v>3110</v>
      </c>
      <c r="C61" s="26">
        <v>390</v>
      </c>
      <c r="D61" s="42">
        <v>0</v>
      </c>
      <c r="E61" s="43">
        <v>0</v>
      </c>
      <c r="F61" s="42">
        <v>0</v>
      </c>
      <c r="G61" s="42">
        <v>0</v>
      </c>
      <c r="H61" s="42"/>
      <c r="I61" s="42"/>
      <c r="J61" s="42"/>
      <c r="K61" s="42"/>
      <c r="L61" s="42"/>
      <c r="M61" s="42"/>
      <c r="N61" s="42"/>
      <c r="O61" s="42"/>
      <c r="P61" s="42">
        <v>0</v>
      </c>
      <c r="Q61" s="42">
        <v>0</v>
      </c>
      <c r="R61" s="34">
        <f t="shared" si="13"/>
        <v>0</v>
      </c>
    </row>
    <row r="62" spans="1:18" s="5" customFormat="1" ht="12.75" thickBot="1" thickTop="1">
      <c r="A62" s="40" t="s">
        <v>61</v>
      </c>
      <c r="B62" s="26">
        <v>3120</v>
      </c>
      <c r="C62" s="26">
        <v>400</v>
      </c>
      <c r="D62" s="46">
        <f>SUM(D63:D64)</f>
        <v>0</v>
      </c>
      <c r="E62" s="46">
        <f>SUM(E63:E64)</f>
        <v>0</v>
      </c>
      <c r="F62" s="46">
        <f>SUM(F63:F64)</f>
        <v>0</v>
      </c>
      <c r="G62" s="46">
        <f>SUM(G63:G64)</f>
        <v>0</v>
      </c>
      <c r="H62" s="46"/>
      <c r="I62" s="46"/>
      <c r="J62" s="46"/>
      <c r="K62" s="46"/>
      <c r="L62" s="46"/>
      <c r="M62" s="46"/>
      <c r="N62" s="46"/>
      <c r="O62" s="46"/>
      <c r="P62" s="46">
        <f>SUM(P63:P64)</f>
        <v>0</v>
      </c>
      <c r="Q62" s="46">
        <f>SUM(Q63:Q64)</f>
        <v>0</v>
      </c>
      <c r="R62" s="34">
        <f t="shared" si="13"/>
        <v>0</v>
      </c>
    </row>
    <row r="63" spans="1:18" s="5" customFormat="1" ht="12.75" thickBot="1" thickTop="1">
      <c r="A63" s="30" t="s">
        <v>62</v>
      </c>
      <c r="B63" s="19">
        <v>3121</v>
      </c>
      <c r="C63" s="19">
        <v>410</v>
      </c>
      <c r="D63" s="47">
        <v>0</v>
      </c>
      <c r="E63" s="48">
        <v>0</v>
      </c>
      <c r="F63" s="47">
        <v>0</v>
      </c>
      <c r="G63" s="47">
        <v>0</v>
      </c>
      <c r="H63" s="47"/>
      <c r="I63" s="47"/>
      <c r="J63" s="47"/>
      <c r="K63" s="47"/>
      <c r="L63" s="47"/>
      <c r="M63" s="47"/>
      <c r="N63" s="47"/>
      <c r="O63" s="47"/>
      <c r="P63" s="47">
        <v>0</v>
      </c>
      <c r="Q63" s="47">
        <v>0</v>
      </c>
      <c r="R63" s="34">
        <f t="shared" si="13"/>
        <v>0</v>
      </c>
    </row>
    <row r="64" spans="1:18" s="5" customFormat="1" ht="12.75" thickBot="1" thickTop="1">
      <c r="A64" s="30" t="s">
        <v>63</v>
      </c>
      <c r="B64" s="19">
        <v>3122</v>
      </c>
      <c r="C64" s="19">
        <v>420</v>
      </c>
      <c r="D64" s="47">
        <v>0</v>
      </c>
      <c r="E64" s="48">
        <v>0</v>
      </c>
      <c r="F64" s="47">
        <v>0</v>
      </c>
      <c r="G64" s="47">
        <v>0</v>
      </c>
      <c r="H64" s="47"/>
      <c r="I64" s="47"/>
      <c r="J64" s="47"/>
      <c r="K64" s="47"/>
      <c r="L64" s="47"/>
      <c r="M64" s="47"/>
      <c r="N64" s="47"/>
      <c r="O64" s="47"/>
      <c r="P64" s="47">
        <v>0</v>
      </c>
      <c r="Q64" s="47">
        <v>0</v>
      </c>
      <c r="R64" s="34">
        <f t="shared" si="13"/>
        <v>0</v>
      </c>
    </row>
    <row r="65" spans="1:18" s="5" customFormat="1" ht="12.75" thickBot="1" thickTop="1">
      <c r="A65" s="25" t="s">
        <v>64</v>
      </c>
      <c r="B65" s="26">
        <v>3130</v>
      </c>
      <c r="C65" s="26">
        <v>430</v>
      </c>
      <c r="D65" s="43">
        <f>SUM(D66:D67)</f>
        <v>0</v>
      </c>
      <c r="E65" s="43">
        <f>SUM(E66:E67)</f>
        <v>0</v>
      </c>
      <c r="F65" s="43">
        <f>SUM(F66:F67)</f>
        <v>0</v>
      </c>
      <c r="G65" s="43">
        <f>SUM(G66:G67)</f>
        <v>0</v>
      </c>
      <c r="H65" s="43"/>
      <c r="I65" s="43"/>
      <c r="J65" s="43"/>
      <c r="K65" s="43"/>
      <c r="L65" s="43"/>
      <c r="M65" s="43"/>
      <c r="N65" s="43"/>
      <c r="O65" s="43"/>
      <c r="P65" s="43">
        <f>SUM(P66:P67)</f>
        <v>0</v>
      </c>
      <c r="Q65" s="43">
        <f>SUM(Q66:Q67)</f>
        <v>0</v>
      </c>
      <c r="R65" s="34">
        <f t="shared" si="13"/>
        <v>0</v>
      </c>
    </row>
    <row r="66" spans="1:18" s="5" customFormat="1" ht="12.75" thickBot="1" thickTop="1">
      <c r="A66" s="30" t="s">
        <v>65</v>
      </c>
      <c r="B66" s="19">
        <v>3131</v>
      </c>
      <c r="C66" s="19">
        <v>440</v>
      </c>
      <c r="D66" s="47">
        <v>0</v>
      </c>
      <c r="E66" s="48">
        <v>0</v>
      </c>
      <c r="F66" s="47">
        <v>0</v>
      </c>
      <c r="G66" s="47">
        <v>0</v>
      </c>
      <c r="H66" s="47"/>
      <c r="I66" s="47"/>
      <c r="J66" s="47"/>
      <c r="K66" s="47"/>
      <c r="L66" s="47"/>
      <c r="M66" s="47"/>
      <c r="N66" s="47"/>
      <c r="O66" s="47"/>
      <c r="P66" s="47">
        <v>0</v>
      </c>
      <c r="Q66" s="47">
        <v>0</v>
      </c>
      <c r="R66" s="34">
        <f t="shared" si="13"/>
        <v>0</v>
      </c>
    </row>
    <row r="67" spans="1:18" s="5" customFormat="1" ht="12.75" thickBot="1" thickTop="1">
      <c r="A67" s="30" t="s">
        <v>66</v>
      </c>
      <c r="B67" s="19">
        <v>3132</v>
      </c>
      <c r="C67" s="19">
        <v>450</v>
      </c>
      <c r="D67" s="47">
        <v>0</v>
      </c>
      <c r="E67" s="48">
        <v>0</v>
      </c>
      <c r="F67" s="47">
        <v>0</v>
      </c>
      <c r="G67" s="47">
        <v>0</v>
      </c>
      <c r="H67" s="47"/>
      <c r="I67" s="47"/>
      <c r="J67" s="47"/>
      <c r="K67" s="47"/>
      <c r="L67" s="47"/>
      <c r="M67" s="47"/>
      <c r="N67" s="47"/>
      <c r="O67" s="47"/>
      <c r="P67" s="47">
        <v>0</v>
      </c>
      <c r="Q67" s="47">
        <v>0</v>
      </c>
      <c r="R67" s="34">
        <f t="shared" si="13"/>
        <v>0</v>
      </c>
    </row>
    <row r="68" spans="1:18" s="5" customFormat="1" ht="12.75" thickBot="1" thickTop="1">
      <c r="A68" s="25" t="s">
        <v>67</v>
      </c>
      <c r="B68" s="26">
        <v>3140</v>
      </c>
      <c r="C68" s="26">
        <v>460</v>
      </c>
      <c r="D68" s="43">
        <f>SUM(D69:D71)</f>
        <v>0</v>
      </c>
      <c r="E68" s="43">
        <f>SUM(E69:E71)</f>
        <v>0</v>
      </c>
      <c r="F68" s="43">
        <f>SUM(F69:F71)</f>
        <v>0</v>
      </c>
      <c r="G68" s="43">
        <f>SUM(G69:G71)</f>
        <v>0</v>
      </c>
      <c r="H68" s="43"/>
      <c r="I68" s="43"/>
      <c r="J68" s="43"/>
      <c r="K68" s="43"/>
      <c r="L68" s="43"/>
      <c r="M68" s="43"/>
      <c r="N68" s="43"/>
      <c r="O68" s="43"/>
      <c r="P68" s="43">
        <f>SUM(P69:P71)</f>
        <v>0</v>
      </c>
      <c r="Q68" s="43">
        <f>SUM(Q69:Q71)</f>
        <v>0</v>
      </c>
      <c r="R68" s="34">
        <f t="shared" si="13"/>
        <v>0</v>
      </c>
    </row>
    <row r="69" spans="1:18" s="5" customFormat="1" ht="13.5" thickBot="1" thickTop="1">
      <c r="A69" s="49" t="s">
        <v>84</v>
      </c>
      <c r="B69" s="19">
        <v>3141</v>
      </c>
      <c r="C69" s="19">
        <v>470</v>
      </c>
      <c r="D69" s="47">
        <v>0</v>
      </c>
      <c r="E69" s="48">
        <v>0</v>
      </c>
      <c r="F69" s="47">
        <v>0</v>
      </c>
      <c r="G69" s="47">
        <v>0</v>
      </c>
      <c r="H69" s="47"/>
      <c r="I69" s="47"/>
      <c r="J69" s="47"/>
      <c r="K69" s="47"/>
      <c r="L69" s="47"/>
      <c r="M69" s="47"/>
      <c r="N69" s="47"/>
      <c r="O69" s="47"/>
      <c r="P69" s="47">
        <v>0</v>
      </c>
      <c r="Q69" s="47">
        <v>0</v>
      </c>
      <c r="R69" s="34">
        <f t="shared" si="13"/>
        <v>0</v>
      </c>
    </row>
    <row r="70" spans="1:18" s="5" customFormat="1" ht="13.5" thickBot="1" thickTop="1">
      <c r="A70" s="49" t="s">
        <v>85</v>
      </c>
      <c r="B70" s="19">
        <v>3142</v>
      </c>
      <c r="C70" s="19">
        <v>480</v>
      </c>
      <c r="D70" s="47">
        <v>0</v>
      </c>
      <c r="E70" s="48">
        <v>0</v>
      </c>
      <c r="F70" s="47">
        <v>0</v>
      </c>
      <c r="G70" s="47">
        <v>0</v>
      </c>
      <c r="H70" s="47"/>
      <c r="I70" s="47"/>
      <c r="J70" s="47"/>
      <c r="K70" s="47"/>
      <c r="L70" s="47"/>
      <c r="M70" s="47"/>
      <c r="N70" s="47"/>
      <c r="O70" s="47"/>
      <c r="P70" s="47">
        <v>0</v>
      </c>
      <c r="Q70" s="47">
        <v>0</v>
      </c>
      <c r="R70" s="34">
        <f t="shared" si="13"/>
        <v>0</v>
      </c>
    </row>
    <row r="71" spans="1:18" s="5" customFormat="1" ht="13.5" thickBot="1" thickTop="1">
      <c r="A71" s="49" t="s">
        <v>86</v>
      </c>
      <c r="B71" s="19">
        <v>3143</v>
      </c>
      <c r="C71" s="19">
        <v>490</v>
      </c>
      <c r="D71" s="47">
        <v>0</v>
      </c>
      <c r="E71" s="48">
        <v>0</v>
      </c>
      <c r="F71" s="47">
        <v>0</v>
      </c>
      <c r="G71" s="47">
        <v>0</v>
      </c>
      <c r="H71" s="47"/>
      <c r="I71" s="47"/>
      <c r="J71" s="47"/>
      <c r="K71" s="47"/>
      <c r="L71" s="47"/>
      <c r="M71" s="47"/>
      <c r="N71" s="47"/>
      <c r="O71" s="47"/>
      <c r="P71" s="47">
        <v>0</v>
      </c>
      <c r="Q71" s="47">
        <v>0</v>
      </c>
      <c r="R71" s="34">
        <f t="shared" si="13"/>
        <v>0</v>
      </c>
    </row>
    <row r="72" spans="1:18" s="5" customFormat="1" ht="12.75" thickBot="1" thickTop="1">
      <c r="A72" s="25" t="s">
        <v>68</v>
      </c>
      <c r="B72" s="26">
        <v>3150</v>
      </c>
      <c r="C72" s="26">
        <v>500</v>
      </c>
      <c r="D72" s="42">
        <v>0</v>
      </c>
      <c r="E72" s="43">
        <v>0</v>
      </c>
      <c r="F72" s="42">
        <v>0</v>
      </c>
      <c r="G72" s="42">
        <v>0</v>
      </c>
      <c r="H72" s="42"/>
      <c r="I72" s="42"/>
      <c r="J72" s="42"/>
      <c r="K72" s="42"/>
      <c r="L72" s="42"/>
      <c r="M72" s="42"/>
      <c r="N72" s="42"/>
      <c r="O72" s="42"/>
      <c r="P72" s="42">
        <v>0</v>
      </c>
      <c r="Q72" s="42">
        <v>0</v>
      </c>
      <c r="R72" s="34">
        <f t="shared" si="13"/>
        <v>0</v>
      </c>
    </row>
    <row r="73" spans="1:18" s="5" customFormat="1" ht="12.75" thickBot="1" thickTop="1">
      <c r="A73" s="25" t="s">
        <v>69</v>
      </c>
      <c r="B73" s="26">
        <v>3160</v>
      </c>
      <c r="C73" s="26">
        <v>510</v>
      </c>
      <c r="D73" s="42">
        <v>0</v>
      </c>
      <c r="E73" s="43">
        <v>0</v>
      </c>
      <c r="F73" s="42">
        <v>0</v>
      </c>
      <c r="G73" s="42">
        <v>0</v>
      </c>
      <c r="H73" s="42"/>
      <c r="I73" s="42"/>
      <c r="J73" s="42"/>
      <c r="K73" s="42"/>
      <c r="L73" s="42"/>
      <c r="M73" s="42"/>
      <c r="N73" s="42"/>
      <c r="O73" s="42"/>
      <c r="P73" s="42">
        <v>0</v>
      </c>
      <c r="Q73" s="42">
        <v>0</v>
      </c>
      <c r="R73" s="34">
        <f t="shared" si="13"/>
        <v>0</v>
      </c>
    </row>
    <row r="74" spans="1:18" s="5" customFormat="1" ht="12.75" thickBot="1" thickTop="1">
      <c r="A74" s="24" t="s">
        <v>70</v>
      </c>
      <c r="B74" s="21">
        <v>3200</v>
      </c>
      <c r="C74" s="21">
        <v>520</v>
      </c>
      <c r="D74" s="44">
        <f>SUM(D75:D78)</f>
        <v>0</v>
      </c>
      <c r="E74" s="44">
        <f aca="true" t="shared" si="18" ref="E74:R74">SUM(E75:E78)</f>
        <v>0</v>
      </c>
      <c r="F74" s="44">
        <f t="shared" si="18"/>
        <v>0</v>
      </c>
      <c r="G74" s="44">
        <f t="shared" si="18"/>
        <v>0</v>
      </c>
      <c r="H74" s="44">
        <f t="shared" si="18"/>
        <v>0</v>
      </c>
      <c r="I74" s="44">
        <f t="shared" si="18"/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44">
        <f t="shared" si="18"/>
        <v>0</v>
      </c>
      <c r="N74" s="44">
        <f t="shared" si="18"/>
        <v>0</v>
      </c>
      <c r="O74" s="44">
        <f t="shared" si="18"/>
        <v>0</v>
      </c>
      <c r="P74" s="44">
        <f t="shared" si="18"/>
        <v>0</v>
      </c>
      <c r="Q74" s="44">
        <f t="shared" si="18"/>
        <v>0</v>
      </c>
      <c r="R74" s="44">
        <f t="shared" si="18"/>
        <v>0</v>
      </c>
    </row>
    <row r="75" spans="1:18" s="5" customFormat="1" ht="12.75" thickBot="1" thickTop="1">
      <c r="A75" s="35" t="s">
        <v>71</v>
      </c>
      <c r="B75" s="26">
        <v>3210</v>
      </c>
      <c r="C75" s="26">
        <v>530</v>
      </c>
      <c r="D75" s="50">
        <v>0</v>
      </c>
      <c r="E75" s="51">
        <v>0</v>
      </c>
      <c r="F75" s="50">
        <v>0</v>
      </c>
      <c r="G75" s="50">
        <v>0</v>
      </c>
      <c r="H75" s="50"/>
      <c r="I75" s="50"/>
      <c r="J75" s="50"/>
      <c r="K75" s="50"/>
      <c r="L75" s="50"/>
      <c r="M75" s="50"/>
      <c r="N75" s="50"/>
      <c r="O75" s="50"/>
      <c r="P75" s="50">
        <v>0</v>
      </c>
      <c r="Q75" s="50">
        <v>0</v>
      </c>
      <c r="R75" s="34">
        <f t="shared" si="13"/>
        <v>0</v>
      </c>
    </row>
    <row r="76" spans="1:18" s="5" customFormat="1" ht="12.75" thickBot="1" thickTop="1">
      <c r="A76" s="35" t="s">
        <v>72</v>
      </c>
      <c r="B76" s="26">
        <v>3220</v>
      </c>
      <c r="C76" s="26">
        <v>540</v>
      </c>
      <c r="D76" s="50">
        <v>0</v>
      </c>
      <c r="E76" s="51">
        <v>0</v>
      </c>
      <c r="F76" s="50">
        <v>0</v>
      </c>
      <c r="G76" s="50">
        <v>0</v>
      </c>
      <c r="H76" s="50"/>
      <c r="I76" s="50"/>
      <c r="J76" s="50"/>
      <c r="K76" s="50"/>
      <c r="L76" s="50"/>
      <c r="M76" s="50"/>
      <c r="N76" s="50"/>
      <c r="O76" s="50"/>
      <c r="P76" s="50">
        <v>0</v>
      </c>
      <c r="Q76" s="50">
        <v>0</v>
      </c>
      <c r="R76" s="34">
        <f t="shared" si="13"/>
        <v>0</v>
      </c>
    </row>
    <row r="77" spans="1:18" s="5" customFormat="1" ht="12.75" thickBot="1" thickTop="1">
      <c r="A77" s="25" t="s">
        <v>73</v>
      </c>
      <c r="B77" s="26">
        <v>3230</v>
      </c>
      <c r="C77" s="26">
        <v>550</v>
      </c>
      <c r="D77" s="50">
        <v>0</v>
      </c>
      <c r="E77" s="51">
        <v>0</v>
      </c>
      <c r="F77" s="50">
        <v>0</v>
      </c>
      <c r="G77" s="50">
        <v>0</v>
      </c>
      <c r="H77" s="50"/>
      <c r="I77" s="50"/>
      <c r="J77" s="50"/>
      <c r="K77" s="50"/>
      <c r="L77" s="50"/>
      <c r="M77" s="50"/>
      <c r="N77" s="50"/>
      <c r="O77" s="50"/>
      <c r="P77" s="50">
        <v>0</v>
      </c>
      <c r="Q77" s="50">
        <v>0</v>
      </c>
      <c r="R77" s="34">
        <f t="shared" si="13"/>
        <v>0</v>
      </c>
    </row>
    <row r="78" spans="1:18" s="5" customFormat="1" ht="12.75" thickBot="1" thickTop="1">
      <c r="A78" s="35" t="s">
        <v>74</v>
      </c>
      <c r="B78" s="26">
        <v>3240</v>
      </c>
      <c r="C78" s="26">
        <v>560</v>
      </c>
      <c r="D78" s="42">
        <v>0</v>
      </c>
      <c r="E78" s="43">
        <v>0</v>
      </c>
      <c r="F78" s="42">
        <v>0</v>
      </c>
      <c r="G78" s="42">
        <v>0</v>
      </c>
      <c r="H78" s="42"/>
      <c r="I78" s="42"/>
      <c r="J78" s="42"/>
      <c r="K78" s="42"/>
      <c r="L78" s="42"/>
      <c r="M78" s="42"/>
      <c r="N78" s="42"/>
      <c r="O78" s="42"/>
      <c r="P78" s="42">
        <v>0</v>
      </c>
      <c r="Q78" s="42">
        <v>0</v>
      </c>
      <c r="R78" s="34">
        <f t="shared" si="13"/>
        <v>0</v>
      </c>
    </row>
    <row r="79" spans="1:18" s="5" customFormat="1" ht="12.75" thickBot="1" thickTop="1">
      <c r="A79" s="21" t="s">
        <v>75</v>
      </c>
      <c r="B79" s="21">
        <v>4100</v>
      </c>
      <c r="C79" s="21">
        <v>570</v>
      </c>
      <c r="D79" s="51">
        <f>SUM(D80)</f>
        <v>0</v>
      </c>
      <c r="E79" s="51">
        <f aca="true" t="shared" si="19" ref="E79:Q79">SUM(E80)</f>
        <v>0</v>
      </c>
      <c r="F79" s="51">
        <f t="shared" si="19"/>
        <v>0</v>
      </c>
      <c r="G79" s="51">
        <f t="shared" si="19"/>
        <v>0</v>
      </c>
      <c r="H79" s="51">
        <f t="shared" si="19"/>
        <v>0</v>
      </c>
      <c r="I79" s="51">
        <f t="shared" si="19"/>
        <v>0</v>
      </c>
      <c r="J79" s="51">
        <f t="shared" si="19"/>
        <v>0</v>
      </c>
      <c r="K79" s="51">
        <f t="shared" si="19"/>
        <v>0</v>
      </c>
      <c r="L79" s="51">
        <f t="shared" si="19"/>
        <v>0</v>
      </c>
      <c r="M79" s="51">
        <f t="shared" si="19"/>
        <v>0</v>
      </c>
      <c r="N79" s="51">
        <f t="shared" si="19"/>
        <v>0</v>
      </c>
      <c r="O79" s="51">
        <f t="shared" si="19"/>
        <v>0</v>
      </c>
      <c r="P79" s="51">
        <f t="shared" si="19"/>
        <v>0</v>
      </c>
      <c r="Q79" s="51">
        <f t="shared" si="19"/>
        <v>0</v>
      </c>
      <c r="R79" s="34">
        <f t="shared" si="13"/>
        <v>0</v>
      </c>
    </row>
    <row r="80" spans="1:18" s="5" customFormat="1" ht="12.75" thickBot="1" thickTop="1">
      <c r="A80" s="25" t="s">
        <v>76</v>
      </c>
      <c r="B80" s="26">
        <v>4110</v>
      </c>
      <c r="C80" s="26">
        <v>580</v>
      </c>
      <c r="D80" s="43">
        <f>SUM(D81:D83)</f>
        <v>0</v>
      </c>
      <c r="E80" s="43">
        <f>SUM(E81:E83)</f>
        <v>0</v>
      </c>
      <c r="F80" s="43">
        <f>SUM(F81:F83)</f>
        <v>0</v>
      </c>
      <c r="G80" s="43">
        <f>SUM(G81:G83)</f>
        <v>0</v>
      </c>
      <c r="H80" s="43"/>
      <c r="I80" s="43"/>
      <c r="J80" s="43"/>
      <c r="K80" s="43"/>
      <c r="L80" s="43"/>
      <c r="M80" s="43"/>
      <c r="N80" s="43"/>
      <c r="O80" s="43"/>
      <c r="P80" s="43">
        <f>SUM(P81:P83)</f>
        <v>0</v>
      </c>
      <c r="Q80" s="43">
        <f>SUM(Q81:Q83)</f>
        <v>0</v>
      </c>
      <c r="R80" s="34">
        <f t="shared" si="13"/>
        <v>0</v>
      </c>
    </row>
    <row r="81" spans="1:18" s="5" customFormat="1" ht="12.75" thickBot="1" thickTop="1">
      <c r="A81" s="30" t="s">
        <v>77</v>
      </c>
      <c r="B81" s="19">
        <v>4111</v>
      </c>
      <c r="C81" s="19">
        <v>590</v>
      </c>
      <c r="D81" s="42">
        <v>0</v>
      </c>
      <c r="E81" s="43">
        <v>0</v>
      </c>
      <c r="F81" s="42">
        <v>0</v>
      </c>
      <c r="G81" s="42">
        <v>0</v>
      </c>
      <c r="H81" s="42"/>
      <c r="I81" s="42"/>
      <c r="J81" s="42"/>
      <c r="K81" s="42"/>
      <c r="L81" s="42"/>
      <c r="M81" s="42"/>
      <c r="N81" s="42"/>
      <c r="O81" s="42"/>
      <c r="P81" s="42">
        <v>0</v>
      </c>
      <c r="Q81" s="42">
        <v>0</v>
      </c>
      <c r="R81" s="34">
        <f t="shared" si="13"/>
        <v>0</v>
      </c>
    </row>
    <row r="82" spans="1:18" s="5" customFormat="1" ht="12.75" customHeight="1" thickBot="1" thickTop="1">
      <c r="A82" s="30" t="s">
        <v>78</v>
      </c>
      <c r="B82" s="19">
        <v>4112</v>
      </c>
      <c r="C82" s="19">
        <v>600</v>
      </c>
      <c r="D82" s="42">
        <v>0</v>
      </c>
      <c r="E82" s="43">
        <v>0</v>
      </c>
      <c r="F82" s="42">
        <v>0</v>
      </c>
      <c r="G82" s="42">
        <v>0</v>
      </c>
      <c r="H82" s="42"/>
      <c r="I82" s="42"/>
      <c r="J82" s="42"/>
      <c r="K82" s="42"/>
      <c r="L82" s="42"/>
      <c r="M82" s="42"/>
      <c r="N82" s="42"/>
      <c r="O82" s="42"/>
      <c r="P82" s="42">
        <v>0</v>
      </c>
      <c r="Q82" s="42">
        <v>0</v>
      </c>
      <c r="R82" s="34">
        <f t="shared" si="13"/>
        <v>0</v>
      </c>
    </row>
    <row r="83" spans="1:18" s="5" customFormat="1" ht="14.25" thickBot="1" thickTop="1">
      <c r="A83" s="52" t="s">
        <v>87</v>
      </c>
      <c r="B83" s="19">
        <v>4113</v>
      </c>
      <c r="C83" s="19">
        <v>610</v>
      </c>
      <c r="D83" s="47">
        <v>0</v>
      </c>
      <c r="E83" s="48">
        <v>0</v>
      </c>
      <c r="F83" s="47">
        <v>0</v>
      </c>
      <c r="G83" s="47">
        <v>0</v>
      </c>
      <c r="H83" s="47"/>
      <c r="I83" s="47"/>
      <c r="J83" s="47"/>
      <c r="K83" s="47"/>
      <c r="L83" s="47"/>
      <c r="M83" s="47"/>
      <c r="N83" s="47"/>
      <c r="O83" s="47"/>
      <c r="P83" s="47">
        <v>0</v>
      </c>
      <c r="Q83" s="47">
        <v>0</v>
      </c>
      <c r="R83" s="34">
        <f t="shared" si="13"/>
        <v>0</v>
      </c>
    </row>
    <row r="84" spans="1:18" s="5" customFormat="1" ht="12.75" thickBot="1" thickTop="1">
      <c r="A84" s="21" t="s">
        <v>79</v>
      </c>
      <c r="B84" s="21">
        <v>4200</v>
      </c>
      <c r="C84" s="21">
        <v>620</v>
      </c>
      <c r="D84" s="44">
        <f>D85</f>
        <v>0</v>
      </c>
      <c r="E84" s="44">
        <f aca="true" t="shared" si="20" ref="E84:R84">E85</f>
        <v>0</v>
      </c>
      <c r="F84" s="44">
        <f t="shared" si="20"/>
        <v>0</v>
      </c>
      <c r="G84" s="44">
        <f t="shared" si="20"/>
        <v>0</v>
      </c>
      <c r="H84" s="44">
        <f t="shared" si="20"/>
        <v>0</v>
      </c>
      <c r="I84" s="44">
        <f t="shared" si="20"/>
        <v>0</v>
      </c>
      <c r="J84" s="44">
        <f t="shared" si="20"/>
        <v>0</v>
      </c>
      <c r="K84" s="44">
        <f t="shared" si="20"/>
        <v>0</v>
      </c>
      <c r="L84" s="44">
        <f t="shared" si="20"/>
        <v>0</v>
      </c>
      <c r="M84" s="44">
        <f t="shared" si="20"/>
        <v>0</v>
      </c>
      <c r="N84" s="44">
        <f t="shared" si="20"/>
        <v>0</v>
      </c>
      <c r="O84" s="44">
        <f t="shared" si="20"/>
        <v>0</v>
      </c>
      <c r="P84" s="44">
        <f t="shared" si="20"/>
        <v>0</v>
      </c>
      <c r="Q84" s="44">
        <f t="shared" si="20"/>
        <v>0</v>
      </c>
      <c r="R84" s="44">
        <f t="shared" si="20"/>
        <v>0</v>
      </c>
    </row>
    <row r="85" spans="1:18" s="5" customFormat="1" ht="12.75" thickBot="1" thickTop="1">
      <c r="A85" s="25" t="s">
        <v>80</v>
      </c>
      <c r="B85" s="26">
        <v>4210</v>
      </c>
      <c r="C85" s="26">
        <v>630</v>
      </c>
      <c r="D85" s="42">
        <v>0</v>
      </c>
      <c r="E85" s="43">
        <v>0</v>
      </c>
      <c r="F85" s="42">
        <v>0</v>
      </c>
      <c r="G85" s="42">
        <v>0</v>
      </c>
      <c r="H85" s="42"/>
      <c r="I85" s="42"/>
      <c r="J85" s="42"/>
      <c r="K85" s="42"/>
      <c r="L85" s="42"/>
      <c r="M85" s="42"/>
      <c r="N85" s="42"/>
      <c r="O85" s="42"/>
      <c r="P85" s="42">
        <v>0</v>
      </c>
      <c r="Q85" s="42">
        <v>0</v>
      </c>
      <c r="R85" s="34">
        <f t="shared" si="13"/>
        <v>0</v>
      </c>
    </row>
    <row r="86" spans="1:18" s="5" customFormat="1" ht="12.75" thickBot="1" thickTop="1">
      <c r="A86" s="30" t="s">
        <v>92</v>
      </c>
      <c r="B86" s="19">
        <v>5000</v>
      </c>
      <c r="C86" s="19">
        <v>640</v>
      </c>
      <c r="D86" s="47" t="s">
        <v>93</v>
      </c>
      <c r="E86" s="47"/>
      <c r="F86" s="53" t="s">
        <v>93</v>
      </c>
      <c r="G86" s="53" t="s">
        <v>93</v>
      </c>
      <c r="H86" s="53"/>
      <c r="I86" s="53"/>
      <c r="J86" s="53"/>
      <c r="K86" s="53"/>
      <c r="L86" s="53"/>
      <c r="M86" s="53"/>
      <c r="N86" s="53"/>
      <c r="O86" s="53"/>
      <c r="P86" s="53" t="s">
        <v>93</v>
      </c>
      <c r="Q86" s="53" t="s">
        <v>93</v>
      </c>
      <c r="R86" s="34" t="s">
        <v>93</v>
      </c>
    </row>
    <row r="87" spans="1:18" s="5" customFormat="1" ht="12.75" thickBot="1" thickTop="1">
      <c r="A87" s="30" t="s">
        <v>100</v>
      </c>
      <c r="B87" s="19">
        <v>9000</v>
      </c>
      <c r="C87" s="19">
        <v>650</v>
      </c>
      <c r="D87" s="47">
        <v>0</v>
      </c>
      <c r="E87" s="48">
        <v>0</v>
      </c>
      <c r="F87" s="47">
        <v>0</v>
      </c>
      <c r="G87" s="47">
        <v>0</v>
      </c>
      <c r="H87" s="47"/>
      <c r="I87" s="47"/>
      <c r="J87" s="47"/>
      <c r="K87" s="47"/>
      <c r="L87" s="47"/>
      <c r="M87" s="47"/>
      <c r="N87" s="47"/>
      <c r="O87" s="47"/>
      <c r="P87" s="47">
        <v>0</v>
      </c>
      <c r="Q87" s="47">
        <v>0</v>
      </c>
      <c r="R87" s="34">
        <f t="shared" si="13"/>
        <v>0</v>
      </c>
    </row>
    <row r="88" spans="1:18" s="5" customFormat="1" ht="12" hidden="1" thickTop="1">
      <c r="A88" s="54"/>
      <c r="B88" s="55"/>
      <c r="C88" s="55">
        <v>650</v>
      </c>
      <c r="D88" s="56"/>
      <c r="E88" s="57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8"/>
    </row>
    <row r="89" spans="1:18" s="5" customFormat="1" ht="12" hidden="1" thickTop="1">
      <c r="A89" s="59"/>
      <c r="B89" s="60"/>
      <c r="C89" s="60"/>
      <c r="D89" s="61"/>
      <c r="E89" s="62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3"/>
    </row>
    <row r="90" spans="1:18" s="5" customFormat="1" ht="12" hidden="1" thickTop="1">
      <c r="A90" s="59"/>
      <c r="B90" s="60"/>
      <c r="C90" s="60"/>
      <c r="D90" s="61"/>
      <c r="E90" s="62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3"/>
    </row>
    <row r="91" spans="1:18" s="5" customFormat="1" ht="13.5" hidden="1" thickTop="1">
      <c r="A91" s="64"/>
      <c r="B91" s="60"/>
      <c r="C91" s="60"/>
      <c r="D91" s="61"/>
      <c r="E91" s="65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3"/>
    </row>
    <row r="92" spans="1:18" s="5" customFormat="1" ht="12" hidden="1" thickTop="1">
      <c r="A92" s="66"/>
      <c r="B92" s="67"/>
      <c r="C92" s="67"/>
      <c r="D92" s="68"/>
      <c r="E92" s="69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70"/>
    </row>
    <row r="93" spans="1:18" s="5" customFormat="1" ht="12" hidden="1" thickTop="1">
      <c r="A93" s="59"/>
      <c r="B93" s="60"/>
      <c r="C93" s="60"/>
      <c r="D93" s="61"/>
      <c r="E93" s="62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3"/>
    </row>
    <row r="94" spans="1:18" s="5" customFormat="1" ht="12" hidden="1" thickTop="1">
      <c r="A94" s="59"/>
      <c r="B94" s="60"/>
      <c r="C94" s="60"/>
      <c r="D94" s="61"/>
      <c r="E94" s="62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3"/>
    </row>
    <row r="95" spans="1:18" s="5" customFormat="1" ht="12" hidden="1" thickTop="1">
      <c r="A95" s="59"/>
      <c r="B95" s="60"/>
      <c r="C95" s="60"/>
      <c r="D95" s="61"/>
      <c r="E95" s="62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3"/>
    </row>
    <row r="96" spans="1:18" s="5" customFormat="1" ht="12.75" hidden="1" thickTop="1">
      <c r="A96" s="71"/>
      <c r="B96" s="72"/>
      <c r="C96" s="72"/>
      <c r="D96" s="73"/>
      <c r="E96" s="74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0"/>
    </row>
    <row r="97" spans="1:18" s="5" customFormat="1" ht="12" hidden="1" thickTop="1">
      <c r="A97" s="66"/>
      <c r="B97" s="67"/>
      <c r="C97" s="67"/>
      <c r="D97" s="75"/>
      <c r="E97" s="76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7"/>
    </row>
    <row r="98" spans="1:18" s="5" customFormat="1" ht="12" hidden="1" thickTop="1">
      <c r="A98" s="66"/>
      <c r="B98" s="67"/>
      <c r="C98" s="67"/>
      <c r="D98" s="75"/>
      <c r="E98" s="76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7"/>
    </row>
    <row r="99" spans="1:18" s="5" customFormat="1" ht="12" hidden="1" thickTop="1">
      <c r="A99" s="78"/>
      <c r="B99" s="79"/>
      <c r="C99" s="60"/>
      <c r="D99" s="62"/>
      <c r="E99" s="80"/>
      <c r="F99" s="81"/>
      <c r="G99" s="81"/>
      <c r="H99" s="81"/>
      <c r="I99" s="81"/>
      <c r="J99" s="81"/>
      <c r="K99" s="81"/>
      <c r="L99" s="62"/>
      <c r="M99" s="62"/>
      <c r="N99" s="62"/>
      <c r="O99" s="62"/>
      <c r="P99" s="81"/>
      <c r="Q99" s="81"/>
      <c r="R99" s="82"/>
    </row>
    <row r="100" spans="1:5" ht="14.25" customHeight="1" thickTop="1">
      <c r="A100" s="9" t="s">
        <v>101</v>
      </c>
      <c r="D100" s="84"/>
      <c r="E100" s="84"/>
    </row>
    <row r="101" spans="1:17" s="1" customFormat="1" ht="12.75" customHeight="1">
      <c r="A101" s="85" t="s">
        <v>112</v>
      </c>
      <c r="C101" s="85"/>
      <c r="D101" s="125"/>
      <c r="E101" s="125"/>
      <c r="F101" s="85"/>
      <c r="G101" s="116" t="s">
        <v>104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6" s="1" customFormat="1" ht="12.75" customHeight="1">
      <c r="B102" s="85"/>
      <c r="C102" s="85"/>
      <c r="D102" s="121" t="s">
        <v>81</v>
      </c>
      <c r="E102" s="121"/>
      <c r="F102" s="85"/>
      <c r="G102" s="122" t="s">
        <v>82</v>
      </c>
      <c r="H102" s="122"/>
      <c r="I102" s="122"/>
      <c r="J102" s="122"/>
      <c r="K102" s="122"/>
      <c r="L102" s="122"/>
      <c r="M102" s="122"/>
      <c r="N102" s="122"/>
      <c r="O102" s="122"/>
      <c r="P102" s="122"/>
    </row>
    <row r="103" spans="1:17" s="1" customFormat="1" ht="12" customHeight="1">
      <c r="A103" s="85" t="s">
        <v>113</v>
      </c>
      <c r="C103" s="85"/>
      <c r="D103" s="123"/>
      <c r="E103" s="123"/>
      <c r="F103" s="85"/>
      <c r="G103" s="116" t="s">
        <v>105</v>
      </c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s="1" customFormat="1" ht="12" customHeight="1">
      <c r="A104" s="86"/>
      <c r="C104" s="85"/>
      <c r="D104" s="121" t="s">
        <v>81</v>
      </c>
      <c r="E104" s="121"/>
      <c r="G104" s="122" t="s">
        <v>82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87"/>
    </row>
    <row r="105" spans="1:15" s="1" customFormat="1" ht="15">
      <c r="A105" s="5"/>
      <c r="L105" s="94"/>
      <c r="M105" s="94"/>
      <c r="N105" s="94"/>
      <c r="O105" s="94"/>
    </row>
    <row r="107" ht="15">
      <c r="A107" s="88"/>
    </row>
  </sheetData>
  <sheetProtection/>
  <mergeCells count="42">
    <mergeCell ref="L19:L21"/>
    <mergeCell ref="R19:R21"/>
    <mergeCell ref="O19:O21"/>
    <mergeCell ref="Q19:Q21"/>
    <mergeCell ref="A18:T18"/>
    <mergeCell ref="D104:E104"/>
    <mergeCell ref="G104:P104"/>
    <mergeCell ref="D102:E102"/>
    <mergeCell ref="G102:P102"/>
    <mergeCell ref="D103:E103"/>
    <mergeCell ref="E15:R15"/>
    <mergeCell ref="D101:E101"/>
    <mergeCell ref="G101:Q101"/>
    <mergeCell ref="N19:N21"/>
    <mergeCell ref="M19:M21"/>
    <mergeCell ref="B19:B21"/>
    <mergeCell ref="C19:C21"/>
    <mergeCell ref="D19:D21"/>
    <mergeCell ref="H19:H21"/>
    <mergeCell ref="I19:I21"/>
    <mergeCell ref="K19:K21"/>
    <mergeCell ref="J19:J21"/>
    <mergeCell ref="B11:G11"/>
    <mergeCell ref="A12:C12"/>
    <mergeCell ref="G103:Q103"/>
    <mergeCell ref="A14:C14"/>
    <mergeCell ref="E14:R14"/>
    <mergeCell ref="E19:E21"/>
    <mergeCell ref="F19:F21"/>
    <mergeCell ref="G19:G21"/>
    <mergeCell ref="P19:P21"/>
    <mergeCell ref="A19:A21"/>
    <mergeCell ref="E12:P12"/>
    <mergeCell ref="E13:R13"/>
    <mergeCell ref="A15:C15"/>
    <mergeCell ref="G1:R3"/>
    <mergeCell ref="A4:R4"/>
    <mergeCell ref="A5:F5"/>
    <mergeCell ref="B9:G9"/>
    <mergeCell ref="A6:R6"/>
    <mergeCell ref="A13:C13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Ksenija</cp:lastModifiedBy>
  <dcterms:created xsi:type="dcterms:W3CDTF">1996-10-08T23:32:33Z</dcterms:created>
  <dcterms:modified xsi:type="dcterms:W3CDTF">2019-06-07T18:12:43Z</dcterms:modified>
  <cp:category/>
  <cp:version/>
  <cp:contentType/>
  <cp:contentStatus/>
</cp:coreProperties>
</file>